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claudiomancilla/Downloads/"/>
    </mc:Choice>
  </mc:AlternateContent>
  <xr:revisionPtr revIDLastSave="0" documentId="13_ncr:1_{348C47D2-8605-0547-8A06-1F92D6A28021}" xr6:coauthVersionLast="47" xr6:coauthVersionMax="47" xr10:uidLastSave="{00000000-0000-0000-0000-000000000000}"/>
  <bookViews>
    <workbookView xWindow="4520" yWindow="500" windowWidth="29040" windowHeight="15720" tabRatio="916" activeTab="1" xr2:uid="{B78D6158-4AE5-4658-96DF-C6D7442E8663}"/>
  </bookViews>
  <sheets>
    <sheet name="Resumen" sheetId="6" r:id="rId1"/>
    <sheet name="TABLA INDICADORES" sheetId="9" r:id="rId2"/>
    <sheet name="Datos REPOSITORIO UC" sheetId="1" r:id="rId3"/>
    <sheet name="Datos REPOSITORIO ANID" sheetId="2" r:id="rId4"/>
    <sheet name="Datos CITACIONES" sheetId="3" r:id="rId5"/>
    <sheet name="Datos FORMACION" sheetId="4" r:id="rId6"/>
    <sheet name="Datos DIFUSION" sheetId="5" r:id="rId7"/>
    <sheet name="Datos INFR.DIGITAL" sheetId="10" r:id="rId8"/>
    <sheet name="Datos GESTION" sheetId="11" r:id="rId9"/>
    <sheet name="Tablas2_3 detalleEmbargo" sheetId="7" r:id="rId10"/>
    <sheet name="Detalle Difusión" sheetId="8" r:id="rId11"/>
    <sheet name="Tabla1 detalleGestion" sheetId="12" r:id="rId12"/>
  </sheets>
  <definedNames>
    <definedName name="_xlnm._FilterDatabase" localSheetId="4" hidden="1">'Datos CITACIONES'!$A$4:$L$19</definedName>
    <definedName name="_xlnm._FilterDatabase" localSheetId="6" hidden="1">'Datos DIFUSION'!$A$5:$O$30</definedName>
    <definedName name="_xlnm._FilterDatabase" localSheetId="5" hidden="1">'Datos FORMACION'!$A$5:$M$45</definedName>
    <definedName name="_xlnm._FilterDatabase" localSheetId="8" hidden="1">'Datos GESTION'!$A$4:$L$4</definedName>
    <definedName name="_xlnm._FilterDatabase" localSheetId="3" hidden="1">'Datos REPOSITORIO ANID'!$A$5:$L$25</definedName>
    <definedName name="_xlnm._FilterDatabase" localSheetId="2" hidden="1">'Datos REPOSITORIO UC'!$A$4:$L$39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9" l="1"/>
  <c r="P36" i="9"/>
  <c r="O8" i="7"/>
  <c r="S38" i="9"/>
  <c r="R38" i="9"/>
  <c r="Q38" i="9"/>
  <c r="P38" i="9"/>
  <c r="S37" i="9"/>
  <c r="R37" i="9"/>
  <c r="Q37" i="9"/>
  <c r="P37" i="9"/>
  <c r="S36" i="9"/>
  <c r="R36" i="9"/>
  <c r="Q36" i="9"/>
  <c r="R35" i="9"/>
  <c r="Q35" i="9"/>
  <c r="P35" i="9"/>
  <c r="R34" i="9"/>
  <c r="Q34" i="9"/>
  <c r="P34" i="9"/>
  <c r="S33" i="9"/>
  <c r="R33" i="9"/>
  <c r="Q33" i="9"/>
  <c r="P33" i="9"/>
  <c r="S32" i="9"/>
  <c r="R32" i="9"/>
  <c r="Q32" i="9"/>
  <c r="P32" i="9"/>
  <c r="S31" i="9"/>
  <c r="R31" i="9"/>
  <c r="Q31" i="9"/>
  <c r="P31" i="9"/>
  <c r="S30" i="9"/>
  <c r="R30" i="9"/>
  <c r="Q30" i="9"/>
  <c r="P30" i="9"/>
  <c r="R29" i="9"/>
  <c r="Q29" i="9"/>
  <c r="P29" i="9"/>
  <c r="S28" i="9"/>
  <c r="P28" i="9"/>
  <c r="S27" i="9"/>
  <c r="R27" i="9"/>
  <c r="Q27" i="9"/>
  <c r="P27" i="9"/>
  <c r="S26" i="9"/>
  <c r="R26" i="9"/>
  <c r="Q26" i="9"/>
  <c r="P26" i="9"/>
  <c r="S25" i="9"/>
  <c r="R25" i="9"/>
  <c r="Q25" i="9"/>
  <c r="P25" i="9"/>
  <c r="S24" i="9"/>
  <c r="R24" i="9"/>
  <c r="Q24" i="9"/>
  <c r="P24" i="9"/>
  <c r="S23" i="9" l="1"/>
  <c r="R23" i="9"/>
  <c r="Q23" i="9"/>
  <c r="P23" i="9"/>
  <c r="S22" i="9"/>
  <c r="R22" i="9"/>
  <c r="Q22" i="9"/>
  <c r="P22" i="9"/>
  <c r="S21" i="9"/>
  <c r="R21" i="9"/>
  <c r="Q21" i="9"/>
  <c r="P21" i="9"/>
  <c r="S20" i="9"/>
  <c r="R20" i="9"/>
  <c r="Q20" i="9"/>
  <c r="P20" i="9"/>
  <c r="S19" i="9"/>
  <c r="R19" i="9"/>
  <c r="Q19" i="9"/>
  <c r="P19" i="9"/>
  <c r="S17" i="9"/>
  <c r="S18" i="9" s="1"/>
  <c r="R17" i="9"/>
  <c r="R18" i="9" s="1"/>
  <c r="Q17" i="9"/>
  <c r="Q18" i="9" s="1"/>
  <c r="P17" i="9"/>
  <c r="P18" i="9" s="1"/>
  <c r="R16" i="9"/>
  <c r="Q16" i="9"/>
  <c r="P16" i="9"/>
  <c r="R15" i="9"/>
  <c r="Q15" i="9"/>
  <c r="P15" i="9"/>
  <c r="R14" i="9"/>
  <c r="Q14" i="9"/>
  <c r="P14" i="9"/>
  <c r="R13" i="9"/>
  <c r="Q13" i="9"/>
  <c r="P13" i="9"/>
  <c r="S12" i="9"/>
  <c r="R12" i="9"/>
  <c r="Q12" i="9"/>
  <c r="P12" i="9"/>
  <c r="J17" i="8"/>
  <c r="L17" i="8"/>
  <c r="E87" i="7"/>
  <c r="C65" i="7"/>
  <c r="C5" i="7"/>
  <c r="C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tc={BF476E6C-71C9-4F35-9476-A1A3F38A3FC1}</author>
  </authors>
  <commentList>
    <comment ref="M11" authorId="0" shapeId="0" xr:uid="{BF476E6C-71C9-4F35-9476-A1A3F38A3FC1}">
      <text>
        <t>[Comentario encadenado]
Tu versión de Excel te permite leer este comentario encadenado; sin embargo, las ediciones que se apliquen se quitarán si el archivo se abre en una versión más reciente de Excel. Más información: https://go.microsoft.com/fwlink/?linkid=870924
Comentario:
    Se considera "temporalmente" como meta año 2024 los resultados base del 2023 (SRIA).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Veronica Rodriguez</author>
  </authors>
  <commentList>
    <comment ref="E4" authorId="0" shapeId="0" xr:uid="{73F49A2B-F44A-4639-A180-F5E32E62361B}">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 ref="C9" authorId="0" shapeId="0" xr:uid="{7F32089F-6DA3-49B4-B16B-A7AFFF20BC53}">
      <text>
        <r>
          <rPr>
            <b/>
            <sz val="9"/>
            <color indexed="81"/>
            <rFont val="Tahoma"/>
            <family val="2"/>
          </rPr>
          <t>Veronica Rodriguez:</t>
        </r>
        <r>
          <rPr>
            <sz val="9"/>
            <color indexed="81"/>
            <rFont val="Tahoma"/>
            <family val="2"/>
          </rPr>
          <t xml:space="preserve">
Sumatoria de manuscritos publicados por investigadores de la institución que cuentan con embargo en el año N, agrupadas por motivo de embargo al entregar la evidencia del indicador</t>
        </r>
      </text>
    </comment>
    <comment ref="C14" authorId="0" shapeId="0" xr:uid="{D8BF4BB1-3055-4897-9AEE-E58BBD275270}">
      <text>
        <r>
          <rPr>
            <b/>
            <sz val="9"/>
            <color indexed="81"/>
            <rFont val="Tahoma"/>
            <family val="2"/>
          </rPr>
          <t>Veronica Rodriguez:</t>
        </r>
        <r>
          <rPr>
            <sz val="9"/>
            <color indexed="81"/>
            <rFont val="Tahoma"/>
            <family val="2"/>
          </rPr>
          <t xml:space="preserve">
Sumatoria de tiempos de embargo de publicaciones del año N dividido en el total de publicaciones con embargo del mismo año.</t>
        </r>
      </text>
    </comment>
    <comment ref="C19" authorId="0" shapeId="0" xr:uid="{4D589543-DFDA-4370-911F-DF789124DBE8}">
      <text>
        <r>
          <rPr>
            <b/>
            <sz val="9"/>
            <color indexed="81"/>
            <rFont val="Tahoma"/>
            <family val="2"/>
          </rPr>
          <t>Veronica Rodriguez:</t>
        </r>
        <r>
          <rPr>
            <sz val="9"/>
            <color indexed="81"/>
            <rFont val="Tahoma"/>
            <family val="2"/>
          </rPr>
          <t xml:space="preserve">
Sumatoria de manuscritos publicados depositados en el repositorio institucional durante el año N. Donde deposito refiere a ingresar el pdf del articulo directamente en el repositorio.</t>
        </r>
      </text>
    </comment>
    <comment ref="C34" authorId="0" shapeId="0" xr:uid="{ADFF3E04-E412-42C0-8225-0EA0BFA92568}">
      <text>
        <r>
          <rPr>
            <b/>
            <sz val="9"/>
            <color indexed="81"/>
            <rFont val="Tahoma"/>
            <family val="2"/>
          </rPr>
          <t>Veronica Rodriguez:</t>
        </r>
        <r>
          <rPr>
            <sz val="9"/>
            <color indexed="81"/>
            <rFont val="Tahoma"/>
            <family val="2"/>
          </rPr>
          <t xml:space="preserve">
Sumatoria de tesis de doctorado depositadas en repositorios de acceso abierto (institucional, ANID, otro individualizado) durante el año N. Donde deposito refiere a ingresar el pdf de la tesis directamente en el repositorio.</t>
        </r>
      </text>
    </comment>
    <comment ref="C39" authorId="0" shapeId="0" xr:uid="{C1153BAD-3BEE-4855-BE0A-AE585062A8E5}">
      <text>
        <r>
          <rPr>
            <b/>
            <sz val="9"/>
            <color indexed="81"/>
            <rFont val="Tahoma"/>
            <family val="2"/>
          </rPr>
          <t>Veronica Rodriguez:</t>
        </r>
        <r>
          <rPr>
            <sz val="9"/>
            <color indexed="81"/>
            <rFont val="Tahoma"/>
            <family val="2"/>
          </rPr>
          <t xml:space="preserve">
Total de conjuntos de datos disponibles en el repositorio académico en el año 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Veronica Rodriguez</author>
  </authors>
  <commentList>
    <comment ref="E5" authorId="0" shapeId="0" xr:uid="{4F1B3794-4DDA-4817-B837-D939BA628703}">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 ref="C10" authorId="0" shapeId="0" xr:uid="{600EAE08-FD29-4051-AD40-9FBD48FFF5C8}">
      <text>
        <r>
          <rPr>
            <b/>
            <sz val="9"/>
            <color indexed="81"/>
            <rFont val="Tahoma"/>
            <family val="2"/>
          </rPr>
          <t>Veronica Rodriguez:</t>
        </r>
        <r>
          <rPr>
            <sz val="9"/>
            <color indexed="81"/>
            <rFont val="Tahoma"/>
            <family val="2"/>
          </rPr>
          <t xml:space="preserve">
Sumatoria de manuscritos publicados durante el año N disponibles en repositorios de acceso abierto distintos del institucional y el de ANID. El indicador debe ser respaldado identificando los "otros" repositorios.</t>
        </r>
      </text>
    </comment>
    <comment ref="C15" authorId="0" shapeId="0" xr:uid="{EC2B33C2-0C61-4C83-A251-457DCE476AAB}">
      <text>
        <r>
          <rPr>
            <b/>
            <sz val="9"/>
            <color indexed="81"/>
            <rFont val="Tahoma"/>
            <family val="2"/>
          </rPr>
          <t>Veronica Rodriguez:</t>
        </r>
        <r>
          <rPr>
            <sz val="9"/>
            <color indexed="81"/>
            <rFont val="Tahoma"/>
            <family val="2"/>
          </rPr>
          <t xml:space="preserve">
Sumatoria de manuscritos publicados por investigadores de la institución en revistas de acceso abierto en el año N.</t>
        </r>
      </text>
    </comment>
    <comment ref="C20" authorId="0" shapeId="0" xr:uid="{04AE152F-CEB9-4F59-AC17-3F9FE23DBFD5}">
      <text>
        <r>
          <rPr>
            <b/>
            <sz val="9"/>
            <color indexed="81"/>
            <rFont val="Tahoma"/>
            <family val="2"/>
          </rPr>
          <t>Veronica Rodriguez:</t>
        </r>
        <r>
          <rPr>
            <sz val="9"/>
            <color indexed="81"/>
            <rFont val="Tahoma"/>
            <family val="2"/>
          </rPr>
          <t xml:space="preserve">
Sumatoria de manuscritos publicados por investigadores de la institución declarados en el repositorio ANID durante el año N. Donde declaradas significa indicar en repositorio ANID la url del  repositorio donde está publicado el documento.</t>
        </r>
      </text>
    </comment>
    <comment ref="C25" authorId="0" shapeId="0" xr:uid="{34EEF2A6-9A5C-41F3-921C-E1786658CCF7}">
      <text>
        <r>
          <rPr>
            <b/>
            <sz val="9"/>
            <color indexed="81"/>
            <rFont val="Tahoma"/>
            <family val="2"/>
          </rPr>
          <t>Veronica Rodriguez:</t>
        </r>
        <r>
          <rPr>
            <sz val="9"/>
            <color indexed="81"/>
            <rFont val="Tahoma"/>
            <family val="2"/>
          </rPr>
          <t xml:space="preserve">
Sumatoria de manuscritos publicados por investigadores de la institución depositados en el repositorio ANID durante el año N. Donde deposito refiere a ingresar el pdf del articulo directamente en el repositorio ANID.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Veronica Rodriguez</author>
    <author>tc={81C7A978-F274-4445-9289-5125FD1465F5}</author>
  </authors>
  <commentList>
    <comment ref="E4" authorId="0" shapeId="0" xr:uid="{10BE478B-1530-4B6F-BBC9-280151AC206A}">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 ref="C9" authorId="0" shapeId="0" xr:uid="{A88302DD-EA00-4C06-B64A-B6B9BC14E442}">
      <text>
        <r>
          <rPr>
            <b/>
            <sz val="9"/>
            <color indexed="81"/>
            <rFont val="Tahoma"/>
            <family val="2"/>
          </rPr>
          <t>Veronica Rodriguez:</t>
        </r>
        <r>
          <rPr>
            <sz val="9"/>
            <color indexed="81"/>
            <rFont val="Tahoma"/>
            <family val="2"/>
          </rPr>
          <t xml:space="preserve">
Sumatoria de citaciones a publicaciones de investigadores de la institución depositadas en repositorios de acceso abierto (institucional, ANID, otro individualizado) durante el año N. Donde deposito refiere a ingresar el pdf de la publicación directamente en el repositorio.</t>
        </r>
      </text>
    </comment>
    <comment ref="C14" authorId="0" shapeId="0" xr:uid="{28A3C21A-F054-4346-9876-2612E951020F}">
      <text>
        <r>
          <rPr>
            <b/>
            <sz val="9"/>
            <color indexed="81"/>
            <rFont val="Tahoma"/>
            <family val="2"/>
          </rPr>
          <t>Veronica Rodriguez:</t>
        </r>
        <r>
          <rPr>
            <sz val="9"/>
            <color indexed="81"/>
            <rFont val="Tahoma"/>
            <family val="2"/>
          </rPr>
          <t xml:space="preserve">
Sumatoria de citaciones a publicaciones de investigadores de la institución depositadas en repositorios de acceso abierto (institucional, ANID, otro individualizado) durante el año N. Donde deposito refiere a ingresar el pdf de la publicación directamente en el repositorio.</t>
        </r>
      </text>
    </comment>
    <comment ref="L16" authorId="1" shapeId="0" xr:uid="{81C7A978-F274-4445-9289-5125FD1465F5}">
      <text>
        <t>[Comentario encadenado]
Tu versión de Excel te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@Erika Amalia Herrera Escobar Favor revisar este dato final del año 2022 ya que se escapa de los resultados de los otros años.  Gracias
Respuesta:
    Revisé el dato, es 26 el número correcto. Lo corregí</t>
      </text>
    </comment>
    <comment ref="C19" authorId="0" shapeId="0" xr:uid="{1D16C332-B56E-49A0-A9AE-08DCB69C285C}">
      <text>
        <r>
          <rPr>
            <b/>
            <sz val="9"/>
            <color indexed="81"/>
            <rFont val="Tahoma"/>
            <family val="2"/>
          </rPr>
          <t>Veronica Rodriguez:</t>
        </r>
        <r>
          <rPr>
            <sz val="9"/>
            <color indexed="81"/>
            <rFont val="Tahoma"/>
            <family val="2"/>
          </rPr>
          <t xml:space="preserve">
Sumatoria de citaciones a publicaciones de investigadores de la institución depositadas en repositorios de acceso abierto (institucional, ANID, otro individualizado) durante el año N. Donde deposito refiere a ingresar el pdf de la publicación directamente en el repositorio.</t>
        </r>
      </text>
    </comment>
    <comment ref="E22" authorId="0" shapeId="0" xr:uid="{0B116BB9-EE3E-4FA1-B53D-BDBE0F98D16D}">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 ref="C27" authorId="0" shapeId="0" xr:uid="{6F289CD2-A8FA-4ECB-A6D0-4F16E7836057}">
      <text>
        <r>
          <rPr>
            <b/>
            <sz val="9"/>
            <color indexed="81"/>
            <rFont val="Tahoma"/>
            <family val="2"/>
          </rPr>
          <t>Veronica Rodriguez:</t>
        </r>
        <r>
          <rPr>
            <sz val="9"/>
            <color indexed="81"/>
            <rFont val="Tahoma"/>
            <family val="2"/>
          </rPr>
          <t xml:space="preserve">
Sumatoria de citaciones a publicaciones de investigadores de la institución depositadas en repositorios de acceso abierto (institucional, ANID, otro individualizado) durante el año N. Donde deposito refiere a ingresar el pdf de la publicación directamente en el repositorio.</t>
        </r>
      </text>
    </comment>
    <comment ref="C32" authorId="0" shapeId="0" xr:uid="{A4111ED8-6284-4F4A-B247-6D6A2D385FDF}">
      <text>
        <r>
          <rPr>
            <b/>
            <sz val="9"/>
            <color indexed="81"/>
            <rFont val="Tahoma"/>
            <family val="2"/>
          </rPr>
          <t>Veronica Rodriguez:</t>
        </r>
        <r>
          <rPr>
            <sz val="9"/>
            <color indexed="81"/>
            <rFont val="Tahoma"/>
            <family val="2"/>
          </rPr>
          <t xml:space="preserve">
Sumatoria de citaciones a publicaciones de investigadores de la institución depositadas en repositorios de acceso abierto (institucional, ANID, otro individualizado) durante el año N. Donde deposito refiere a ingresar el pdf de la publicación directamente en el repositorio.</t>
        </r>
      </text>
    </comment>
    <comment ref="C37" authorId="0" shapeId="0" xr:uid="{A95D1700-065B-4BC5-8FC1-57AE266B17EE}">
      <text>
        <r>
          <rPr>
            <b/>
            <sz val="9"/>
            <color indexed="81"/>
            <rFont val="Tahoma"/>
            <family val="2"/>
          </rPr>
          <t>Veronica Rodriguez:</t>
        </r>
        <r>
          <rPr>
            <sz val="9"/>
            <color indexed="81"/>
            <rFont val="Tahoma"/>
            <family val="2"/>
          </rPr>
          <t xml:space="preserve">
Sumatoria de citaciones a publicaciones de investigadores de la institución depositadas en repositorios de acceso abierto (institucional, ANID, otro individualizado) durante el año N. Donde deposito refiere a ingresar el pdf de la publicación directamente en el repositorio.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Veronica Rodriguez</author>
  </authors>
  <commentList>
    <comment ref="E5" authorId="0" shapeId="0" xr:uid="{EFC06842-A6F4-434E-A6C1-93B6D173B517}">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 ref="C14" authorId="0" shapeId="0" xr:uid="{DC9D0679-2F5C-4451-A84C-ACBA8A0716BF}">
      <text>
        <r>
          <rPr>
            <b/>
            <sz val="9"/>
            <color indexed="81"/>
            <rFont val="Tahoma"/>
            <family val="2"/>
          </rPr>
          <t>Veronica Rodriguez:</t>
        </r>
        <r>
          <rPr>
            <sz val="9"/>
            <color indexed="81"/>
            <rFont val="Tahoma"/>
            <family val="2"/>
          </rPr>
          <t xml:space="preserve">
Sumatoria de actividades realizadas del plan de capacitación comprometido para el proyecto dividido entre el total de actividades que conforman dicho plan.</t>
        </r>
      </text>
    </comment>
    <comment ref="C24" authorId="0" shapeId="0" xr:uid="{C27AB4E5-6A8F-4E5D-BDFF-078CA9C1BBE3}">
      <text>
        <r>
          <rPr>
            <b/>
            <sz val="9"/>
            <color indexed="81"/>
            <rFont val="Tahoma"/>
            <family val="2"/>
          </rPr>
          <t>Veronica Rodriguez:</t>
        </r>
        <r>
          <rPr>
            <sz val="9"/>
            <color indexed="81"/>
            <rFont val="Tahoma"/>
            <family val="2"/>
          </rPr>
          <t xml:space="preserve">
Sumatoria de alumnos de postgrado capacitados en acceso abierto dividido entre el total de la Matricula doctorado</t>
        </r>
      </text>
    </comment>
    <comment ref="C34" authorId="0" shapeId="0" xr:uid="{B773E3C2-E456-45FB-B3B2-527C4FECF33A}">
      <text>
        <r>
          <rPr>
            <b/>
            <sz val="9"/>
            <color indexed="81"/>
            <rFont val="Tahoma"/>
            <family val="2"/>
          </rPr>
          <t>Veronica Rodriguez:</t>
        </r>
        <r>
          <rPr>
            <sz val="9"/>
            <color indexed="81"/>
            <rFont val="Tahoma"/>
            <family val="2"/>
          </rPr>
          <t xml:space="preserve">
Sumatoria de personas adscritas a la instancia encargada de las políticas de Ciencia Abierta en la institución capacitadas en acceso abierto dividido entre el total de personas adscritas a dicha instancia.</t>
        </r>
      </text>
    </comment>
    <comment ref="C44" authorId="0" shapeId="0" xr:uid="{39C13184-4A13-499C-BFE5-BEF118685944}">
      <text>
        <r>
          <rPr>
            <b/>
            <sz val="9"/>
            <color indexed="81"/>
            <rFont val="Tahoma"/>
            <family val="2"/>
          </rPr>
          <t>Veronica Rodriguez:</t>
        </r>
        <r>
          <rPr>
            <sz val="9"/>
            <color indexed="81"/>
            <rFont val="Tahoma"/>
            <family val="2"/>
          </rPr>
          <t xml:space="preserve">
Porcentaje de investigadores de la institución capacitados en acceso abierto dividido entre el total de investigadores de la institución.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Veronica Rodriguez</author>
  </authors>
  <commentList>
    <comment ref="E5" authorId="0" shapeId="0" xr:uid="{31D1607B-357A-4BA5-A62C-D9A2EE84703D}">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 ref="C14" authorId="0" shapeId="0" xr:uid="{F330E199-9A6F-456E-A814-C09F3B098276}">
      <text>
        <r>
          <rPr>
            <b/>
            <sz val="9"/>
            <color indexed="81"/>
            <rFont val="Tahoma"/>
            <family val="2"/>
          </rPr>
          <t>Veronica Rodriguez:</t>
        </r>
        <r>
          <rPr>
            <sz val="9"/>
            <color indexed="81"/>
            <rFont val="Tahoma"/>
            <family val="2"/>
          </rPr>
          <t xml:space="preserve">
Total de actividades de socialización y difusión que fomenten la publicación e investigación en formato abierto en la institución en el año N. El indicador debe ser acreditado con listado de asistencia a dichas actividades.</t>
        </r>
      </text>
    </comment>
    <comment ref="C28" authorId="0" shapeId="0" xr:uid="{56306BE0-043D-4BC4-81F4-54CE5EA301A2}">
      <text>
        <r>
          <rPr>
            <b/>
            <sz val="9"/>
            <color indexed="81"/>
            <rFont val="Tahoma"/>
            <family val="2"/>
          </rPr>
          <t>Veronica Rodriguez:</t>
        </r>
        <r>
          <rPr>
            <sz val="9"/>
            <color indexed="81"/>
            <rFont val="Tahoma"/>
            <family val="2"/>
          </rPr>
          <t xml:space="preserve">
Total de asistentes a actividades de socialización y difusión que fomenten la publicación e investigación en formato abierto en el año N dividido en el publico objetivo de dichas actividades, acreditado con listado de asistencia.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Veronica Rodriguez</author>
  </authors>
  <commentList>
    <comment ref="E4" authorId="0" shapeId="0" xr:uid="{57059742-3B07-4F78-9E9F-87FA3FADACE4}">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Veronica Rodriguez</author>
  </authors>
  <commentList>
    <comment ref="E4" authorId="0" shapeId="0" xr:uid="{52015F2E-E31D-4339-99A8-02881BAA1129}">
      <text>
        <r>
          <rPr>
            <b/>
            <sz val="9"/>
            <color indexed="81"/>
            <rFont val="Tahoma"/>
            <family val="2"/>
          </rPr>
          <t>Veronica Rodriguez:</t>
        </r>
        <r>
          <rPr>
            <sz val="9"/>
            <color indexed="81"/>
            <rFont val="Tahoma"/>
            <family val="2"/>
          </rPr>
          <t xml:space="preserve">
(Ej.: estadísticas institucionales, registros administrativos, elaboración propia en base a X, entre otros)</t>
        </r>
      </text>
    </comment>
  </commentList>
</comments>
</file>

<file path=xl/sharedStrings.xml><?xml version="1.0" encoding="utf-8"?>
<sst xmlns="http://schemas.openxmlformats.org/spreadsheetml/2006/main" count="1938" uniqueCount="429">
  <si>
    <t>PONTIFICIA UNIVERSIDAD CATOLICA DE CHILE</t>
  </si>
  <si>
    <t>Se considera datos acumulados</t>
  </si>
  <si>
    <t>Proyecto A.2.3.1  Implementación Sitio para monitoreo de KPIs  - Jefe Proyecto: Verónica Rodríguez G.</t>
  </si>
  <si>
    <t>Meses datos acumulados</t>
  </si>
  <si>
    <t xml:space="preserve">Entrega   </t>
  </si>
  <si>
    <t>Estado</t>
  </si>
  <si>
    <t>Tabla de Indicadores InES Ciencia Abierta</t>
  </si>
  <si>
    <t>enero a abril</t>
  </si>
  <si>
    <t>1a semana</t>
  </si>
  <si>
    <t>Entregado</t>
  </si>
  <si>
    <t>enero a julio</t>
  </si>
  <si>
    <t>1a semana agosto</t>
  </si>
  <si>
    <t>Instrucciones: Seleccione el Área del Indicador para ingresar/ver los datos requeridos en la hoja específica.</t>
  </si>
  <si>
    <t>enero a octubre</t>
  </si>
  <si>
    <t>1a semana noviembre</t>
  </si>
  <si>
    <t>Persona encargada entrega de datos</t>
  </si>
  <si>
    <t>Área Indicador UC</t>
  </si>
  <si>
    <t>#</t>
  </si>
  <si>
    <t>Indicador</t>
  </si>
  <si>
    <t>Área indicador ANID</t>
  </si>
  <si>
    <t>enero a diciembre</t>
  </si>
  <si>
    <t>1a semana enero</t>
  </si>
  <si>
    <t>Erika Herrera 
(ICYT - BUC)</t>
  </si>
  <si>
    <t>CITACIONES</t>
  </si>
  <si>
    <t>16.a</t>
  </si>
  <si>
    <t>OA Scielo</t>
  </si>
  <si>
    <t>Entrenamiento  y capacitación</t>
  </si>
  <si>
    <t>16.b</t>
  </si>
  <si>
    <t>OA Scopus</t>
  </si>
  <si>
    <t>16.c</t>
  </si>
  <si>
    <t>OA WOS</t>
  </si>
  <si>
    <t>FORMACION</t>
  </si>
  <si>
    <t>Capacitaciones</t>
  </si>
  <si>
    <t>Doctorados Capacitados</t>
  </si>
  <si>
    <t>Investigadores Capacitados</t>
  </si>
  <si>
    <t>Staff Capacitado</t>
  </si>
  <si>
    <t>REPOSITORIO ANID Y OTROS</t>
  </si>
  <si>
    <t>Publicaciones declaradas en ANID</t>
  </si>
  <si>
    <t>Publicaciones depositadas en ANID</t>
  </si>
  <si>
    <t>Publicaciones en Revistas OA</t>
  </si>
  <si>
    <t>Publicaciones OA en Otros</t>
  </si>
  <si>
    <t>Claudio Mancilla 
(STIDD - BUC)</t>
  </si>
  <si>
    <t>INFRAESTUCTURA DIGITAL</t>
  </si>
  <si>
    <t>Avance Protocolo UX</t>
  </si>
  <si>
    <t>Infraestructura y redes</t>
  </si>
  <si>
    <t>Servicios y Aplicaciones implementadas</t>
  </si>
  <si>
    <t>Jacqueline Ortiz 
(DPPD - BUC)</t>
  </si>
  <si>
    <t>REPOSITORIO UC</t>
  </si>
  <si>
    <t>Publicaciones Depositadas</t>
  </si>
  <si>
    <t>Gobernanza y políticas</t>
  </si>
  <si>
    <t>Publicaciones Disponibles OA</t>
  </si>
  <si>
    <t>Publicaciones Embargadas</t>
  </si>
  <si>
    <t>Set de Datos disponibles</t>
  </si>
  <si>
    <t>Tesis Doctorales en OA</t>
  </si>
  <si>
    <t>Tiempo de Embargo</t>
  </si>
  <si>
    <t>Macarena Maturana (ACVyM BUC)</t>
  </si>
  <si>
    <t>DIFUSION</t>
  </si>
  <si>
    <t xml:space="preserve">Actividades </t>
  </si>
  <si>
    <t>Difusión y redes</t>
  </si>
  <si>
    <t>Asistentes</t>
  </si>
  <si>
    <t>Christian Blanco 
(VRI)</t>
  </si>
  <si>
    <t>GESTION</t>
  </si>
  <si>
    <t>Convenios de Colaboración CA</t>
  </si>
  <si>
    <t>JCE Contratadas</t>
  </si>
  <si>
    <t>Jaime Zamorano</t>
  </si>
  <si>
    <t>Actividades finalizadas</t>
  </si>
  <si>
    <t>Alianzas activas CA</t>
  </si>
  <si>
    <t>Avance Marco Reglamentario</t>
  </si>
  <si>
    <t>Verónica Rodríguez 
(DAC - BUC)</t>
  </si>
  <si>
    <t>Datos incorporados en sitio institucional</t>
  </si>
  <si>
    <t>Nombre Institución Postulante</t>
  </si>
  <si>
    <t>Pontificia Universidad Católica de Chile</t>
  </si>
  <si>
    <t>Nombre de la Propuesta</t>
  </si>
  <si>
    <t>Construyendo las bases de la ciencia abierta en la Pontificia Universidad Católica de Chile</t>
  </si>
  <si>
    <r>
      <rPr>
        <b/>
        <u/>
        <sz val="10"/>
        <color theme="1"/>
        <rFont val="Calibri"/>
        <family val="2"/>
      </rPr>
      <t>Instrucciones:</t>
    </r>
    <r>
      <rPr>
        <u/>
        <sz val="10"/>
        <color theme="1"/>
        <rFont val="Calibri"/>
        <family val="2"/>
      </rPr>
      <t xml:space="preserve">
</t>
    </r>
  </si>
  <si>
    <t xml:space="preserve">La propuesta deberá contener indicadores específicos para comparar la línea base al 30 de diciembre de 2020 con el avance anual de la ejecución del subsidio. Esto implica que deberá declarar la situación actual (línea base) en los indicadores listados a continuación. </t>
  </si>
  <si>
    <t xml:space="preserve">Además, la Institución Postulante podrá proponer indicadores cuantitativos y cualitativos adicionales a los aquí listados, que le permitan hacer seguimiento de las acciones propuestas para la implementación del Plan de Desarrollo, asociados a los objetivos específicos que defina para lograr tanto el objetivo general de la convocatoria como sus resultados esperados. </t>
  </si>
  <si>
    <t>Finalmente, toda la información reportada en estos indicadores debe ser respaldada con los medios de verificación que correspondan.</t>
  </si>
  <si>
    <t>NOTA: En caso que no cuente con los valores de la línea base, deberá completar dichos  valores posterior a la adjudicación. Los plazos de entrega serán establecidos en la carta de adjudicación.</t>
  </si>
  <si>
    <t>N°</t>
  </si>
  <si>
    <t>Nombre abreviado</t>
  </si>
  <si>
    <t>INDICADOR</t>
  </si>
  <si>
    <t>Tipo de Indicador</t>
  </si>
  <si>
    <t>Area</t>
  </si>
  <si>
    <t>Area ANID</t>
  </si>
  <si>
    <t>DESCRIPCIÓN</t>
  </si>
  <si>
    <t>FORMA DE REPORTE</t>
  </si>
  <si>
    <t>TIPO</t>
  </si>
  <si>
    <t>Línea Base
2020</t>
  </si>
  <si>
    <t>META  2022
(AÑO 1)</t>
  </si>
  <si>
    <t>META  2023
(AÑO 2)</t>
  </si>
  <si>
    <t>META  2024
(AÑO 3)</t>
  </si>
  <si>
    <t>FUENTE DE INFORMACIÓN REPORTADA (Ej.: estadísticas institucionales, registros administrativos, elaboración propia en base a X, entre otros)</t>
  </si>
  <si>
    <t>Datos año 2021</t>
  </si>
  <si>
    <t>Datos año 2022</t>
  </si>
  <si>
    <t>Datos año 2023</t>
  </si>
  <si>
    <t>Datos año 2024</t>
  </si>
  <si>
    <t>Datos año 
2025
enero a abril</t>
  </si>
  <si>
    <t>Datos año 
2025
enero a julio</t>
  </si>
  <si>
    <t>Datos año 
2025
enero a octubre</t>
  </si>
  <si>
    <t>Datos año 
2025
enero a diciembre</t>
  </si>
  <si>
    <t>Personas JCE contratadas en instancia encargada de las políticas de ciencia abierta en la institución en el año N</t>
  </si>
  <si>
    <t>Cuantitativo de reporte anual</t>
  </si>
  <si>
    <t>Es la suma del total de JCE de personas adscritas a la instancia encargada de las políticas de Ciencia Abierta en la institución, donde 1 JCE equivale a un contrato jornada completa de 180 horas/mes.</t>
  </si>
  <si>
    <t>A (compuestas por B), donde A corresponde al valor JCE y B corresponde al total de personas adscritas a la instancia encargada de las políticas de Ciencia Abierta</t>
  </si>
  <si>
    <t>Absoluto</t>
  </si>
  <si>
    <t>Reporte anual del proyecto.</t>
  </si>
  <si>
    <t>Christian Blanco (VRI)</t>
  </si>
  <si>
    <t xml:space="preserve">Proporción de actividades comprometida en el Plan estrategico realizadas o en implementación en el año N. </t>
  </si>
  <si>
    <t>Cuantitativo de reporte acumulativo</t>
  </si>
  <si>
    <t xml:space="preserve">Corresponde a la suma del total de actividades finalizadas y en implementación dividido en el total de actividades que se comprometió realizar al momento de reporte. </t>
  </si>
  <si>
    <t>(A+B)/C, donde A corresponde a las actividades finalizadas, B corresponde a las actividades en implementación) y C corresponde a las actividades totales</t>
  </si>
  <si>
    <t>Porcentual</t>
  </si>
  <si>
    <t>N/A</t>
  </si>
  <si>
    <t>Proporción de avance en la implementación de marco reglamentario para gestión de información científica y datos abiertos (Políticas, Manuales, normativas, procedimientos y/o protocolos)  </t>
  </si>
  <si>
    <t>Sumatoria de porcentaje de implementación de cada componente comprometido dividido entre la sumatoria de componentes comprometidos, dónde el 0% corresponde a la ausencia de borrador y el 100% a documento implementado con la visación de Vicerrector o Director de Investigación, o autoridad de la institución que corresponda.</t>
  </si>
  <si>
    <t>(A% + B% + C% + D% + etc)/M, donde (A,B,C,D) corresponde al porcentaje de avance de cada documento que compone el marco reglamentario y M corresponde a la suma de documentos que componen el marco reglamentario para la gestión de información científica y datos abiertos. Individualizar los documentos en Tabla 1 de pestaña "Bases de Cálculo"</t>
  </si>
  <si>
    <t xml:space="preserve">Reporte anual del proyecto. 
</t>
  </si>
  <si>
    <t>Datos incorporados</t>
  </si>
  <si>
    <t>Proporción de incorporación de la estadística generada, a partir de la metadata de información científica y datos de investigación, al sistema de monitoreo y gestión institucional.</t>
  </si>
  <si>
    <t>Corresponde al porcentaje de incorporación en el sistema de monitoreo y gestión institución de la estadística generada a partir de la metadata de información científica y datos de investigación de cada unidad académica.</t>
  </si>
  <si>
    <t>X%, donde X es el porcentaje de estadística de información científica y datos de investigación incorporada al sistema de monitoreo y gestión institucional</t>
  </si>
  <si>
    <t>Reporte BUC. Corresponde al porcentaje de estadísticas disponibles en decisiones.uc.cl, del total de estadísticas generadas por BUC.</t>
  </si>
  <si>
    <t>Verónica Rodríguez (DAC)</t>
  </si>
  <si>
    <t>Proporción de servicios y aplicaciones definidos para la infraestructura digital en el Plan de Desarrollo implementados</t>
  </si>
  <si>
    <t>Infraestructura y servicios</t>
  </si>
  <si>
    <t>Corresponde al total de servicios y aplicaciones implementados, definidos para la infraestructura digital y que cumplen los estándares OAI-MH y FAIR, divididos en el total de servicios y aplicaciones definidos para la infraestructura digital</t>
  </si>
  <si>
    <t>A/B donde A corresponde a la suma de servicios y aplicaciones implementados y B el total de servicios y aplicaciones definidos en el Plan de Desarrollo</t>
  </si>
  <si>
    <t>Reporte BUC/Subdirección de Tecnología y Desarrollo Digital</t>
  </si>
  <si>
    <t>Claudio Mancilla (STIDD)</t>
  </si>
  <si>
    <t>Publicaciones con embargo en el año N</t>
  </si>
  <si>
    <t>Sumatoria de manuscritos publicados por investigadores de la institución que cuentan con embargo en el año N, agrupadas por motivo de embargo al entregar la evidencia del indicador</t>
  </si>
  <si>
    <t>X, donde X es el total de publicaciones con embargo en el año N. Individualizar los motivos de embargo en Tabla 2 de pestaña "Bases de Cálculo"</t>
  </si>
  <si>
    <t xml:space="preserve">Reporte BUC: Corresponde a publicaciones depositadas en el repositorio institucional.
Este valor se tomará del campo dc.date del repositorio en forma anual  </t>
  </si>
  <si>
    <t>Jacqueline Ortiz (DPPD)</t>
  </si>
  <si>
    <t>Tiempo de embargo promedio de la institución en el año N</t>
  </si>
  <si>
    <t>Sumatoria de tiempos de embargo de publicaciones del año N dividido en el total de publicaciones con embargo del mismo año</t>
  </si>
  <si>
    <t>(A +  B + C + D + etc)/M, donde (A,B,C,D) corresponde al tiempo de embargo de cada manuscrito publicado con embargo vigente al año N y M corresponde al indicador 7. Individualizar los documentos en Tabla 3 de pestaña "Bases de Cálculo"</t>
  </si>
  <si>
    <t>Reporte BUC: Corresponde a publicaciones depositadas en el repositorio institucional.
Este valor es en base al acumulado a Julio 2021 ya que es un valor móvil, según los periodos de embargo. Para obtener la cantidad de publicaciones en el año N se utilizará el campo dc.date - dc.date. accesioned</t>
  </si>
  <si>
    <t>Publicaciones depositadas en repositorio institucional propio en el año N</t>
  </si>
  <si>
    <t>Sumatoria de manuscritos publicados depositados en el repositorio institucional durante el año N. Donde deposito refiere a ingresar el pdf del articulo directamente en el repositorio.</t>
  </si>
  <si>
    <t>X, donde X es el total de manuscritos publicados en el año N depositados en repositorio institucional de acceso abierto</t>
  </si>
  <si>
    <t xml:space="preserve">Reporte BUC: Corresponde a publicaciones depositadas en el repositorio institucional.
</t>
  </si>
  <si>
    <t>Proporción de publicaciones disponibles en repositorio de acceso abierto institucional del total anual de la misma institución</t>
  </si>
  <si>
    <t xml:space="preserve">Sumatoria de manuscritos publicados por investigadores de la institución durante el año N disponibles para acceso abierto en el repositorio institucional dividido por el total de manuscritos publicados por investigadores de la institución durante el año N. </t>
  </si>
  <si>
    <t>A/B, donde A es el total de manuscritos publicados en el año N disponibles en repositorio institucional de acceso abierto y B el total de manuscritos publicados en el año N</t>
  </si>
  <si>
    <t>Reporte BUC: Corresponde a publicaciones disponibles en el repositorio institucional.</t>
  </si>
  <si>
    <t>Publicaciones del año N disponibles en otros repositorios de acceso abierto.</t>
  </si>
  <si>
    <t>Entrenamiento y capacitación</t>
  </si>
  <si>
    <t>Sumatoria de manuscritos publicados durante el año N disponibles en repositorios de acceso abierto distintos del institucional y el de ANID. El indicador debe ser respaldado identificando los "otros" repositorios.</t>
  </si>
  <si>
    <t xml:space="preserve">Reporte BUC: Corresponde a todas las publicaciones en acceso abierto (doradas, híbridas o verdes; no considera acceso abierto bronce) del 2020. que no están en el Repositorio Institucional o en el Repositorio ANID. Tipo de publicaciones consideradas: Article, Review, Proceedings (Conference) Paper, Book y Book Chapter, indexados en las bases de datos Web of Science Core Collection (Clarivate Analytics), Scopus (Elsevier) y SciELO Citation Index (Clarivate Analytics). Adicionalente, se inlcuyen las Tesis depositadas en el Repositorio UC. La información fue actualizada y analizada el 20 de julio del 2021, considerando los indicadores solicitados.                                
                                </t>
  </si>
  <si>
    <t>Erika Herrera (ICYT)</t>
  </si>
  <si>
    <t xml:space="preserve">Publicaciones anuales en Revistas de Acceso Abierto </t>
  </si>
  <si>
    <t>Sumatoria de manuscritos publicados por investigadores de la institución en revistas de acceso abierto en el año N</t>
  </si>
  <si>
    <t>X, donde X es el total de manuscritos publicados en revistas de acceso abierto en el año N</t>
  </si>
  <si>
    <t xml:space="preserve">Reporte BUC: Corresponde a todas las publicaciones en acceso abierto via dorada del 2020. Tipo de publicaciones consideradas: Article, Review, Proceedings (Conference) Paper, Book y Book Chapter, indexados en las bases de datos Web of Science Core Collection (Clarivate Analytics), Scopus (Elsevier) y SciELO Citation Index (Clarivate Analytics). Adicionalente, se inlcuyen las Tesis depositadas en el Repositorio UC. La información fue actualizada y analizada el 20 de julio del 2021, considerando los indicadores solicitados.            </t>
  </si>
  <si>
    <t>Publicaciones declaradas en repositorio ANID en el año N</t>
  </si>
  <si>
    <t>Sumatoria de manuscritos publicados por investigadores de la institución declarados en el repositorio ANID durante el año N. Donde declaradas significa indicar en repositorio ANID la url del  repositorio donde está publicado el documento.</t>
  </si>
  <si>
    <t>X, donde X es el total de publicaciones declarados en el repositorio ANID en el año N</t>
  </si>
  <si>
    <t>Reporte a partir de información disponible en Repositorio ANID.</t>
  </si>
  <si>
    <t>Publicaciones depositadas en repositorio ANID en el año N</t>
  </si>
  <si>
    <t>Sumatoria de manuscritos publicados por investigadores de la institución depositados en el repositorio ANID durante el año N. Donde deposito refiere a ingresar el pdf del articulo directamente en el repositorio ANID.</t>
  </si>
  <si>
    <t>X, donde X es el total de publicaciones depositados en el repositorio ANID en el año N</t>
  </si>
  <si>
    <t>Tesis de doctorado depositadas en acceso abierto en el año N</t>
  </si>
  <si>
    <t>Sumatoria de tesis de doctorado depositadas en repositorios de acceso abierto (institucional, ANID, otro individualizado) durante el año N. Donde deposito refiere a ingresar el pdf de la tesis directamente en el repositorio.</t>
  </si>
  <si>
    <t>X, donde X es el total de tesis de doctorados depositados en repositorios de acceso abierto en el año N</t>
  </si>
  <si>
    <t>Reporte BUC. Repositorio
Nota: Debido a la pandemia se observa un retraso en la finalización de las Tesis de Doctorado</t>
  </si>
  <si>
    <t>Citaciones a publicaciones en repositorios abiertos (propio, ANID, otro -individualizar-) en el año N</t>
  </si>
  <si>
    <t>Sumatoria de citaciones a publicaciones de investigadores de la institución depositadas en repositorios de acceso abierto (institucional, ANID, otro individualizado) durante el año N. Donde deposito refiere a ingresar el pdf de la publicación directamente en el repositorio.</t>
  </si>
  <si>
    <t>X, donde X es el total de citaciones a publicaciones en repositorios de acceso abierto en el año N</t>
  </si>
  <si>
    <t>Reporte de la sumatoria de citaciones de publicaciones en acceso abierto indexadas en Scopus, cualquier ruta de acceso abierto.</t>
  </si>
  <si>
    <t>Reporte de la sumatoria de citaciones de publicaciones en acceso abierto indexadas en WoS, cualquier ruta de acceso abierto.</t>
  </si>
  <si>
    <t>Reporte de la sumatoria de citaciones de publicaciones en acceso abierto indexadas en SciELO, cualquier ruta de acceso abierto.</t>
  </si>
  <si>
    <t>Proporción de avance en la implementación de un protocolo para el avance sostenido de la experiencia de usuario (UX) con el repositorio institucional</t>
  </si>
  <si>
    <t>Sumatoria de porcentaje de implementación de procesos que permitan la mejora permanente de la plataforma para sus usuarios (por ejemplo: visualización, atención a usuarios, monitoreo de satisfacción de usuario) dividido entre la sumatoria de componentes definidos por el protocolo, dónde el 0% corresponde a la ausencia de borrador y el 100% a componente de protocolo implementado en la plataforma.</t>
  </si>
  <si>
    <t>(A% + B% + C% + D% + etc)/M, donde (A,B,C,D) corresponde al porcentaje de avance de cada proceso del protocolo y M corresponde a la suma de componentes que componen el protocolo. Individualizar los documentos en Tabla 4 de pestaña "Bases de Cálculo"</t>
  </si>
  <si>
    <t xml:space="preserve">Reporte BUC: Subdirección de Tecnología y Desarrollo Digital
</t>
  </si>
  <si>
    <t>Proporción de actividades realizadas del Plan de Capacitación en acceso abierto.</t>
  </si>
  <si>
    <t xml:space="preserve">Sumatoria de actividades realizadas del plan de capacitación comprometido para el proyecto dividido entre el total de actividades que conforman dicho plan.
</t>
  </si>
  <si>
    <t>A/B, donde A son las actividades realizadas al momento de reporte y B el total de actividades comprometidas</t>
  </si>
  <si>
    <t xml:space="preserve">Proporción de alumnos de doctorado capacitados en Acceso Abierto </t>
  </si>
  <si>
    <t>Sumatoria de alumnos de postgrado capacitados en acceso abierto dividido entre el total de la Matricula doctorado</t>
  </si>
  <si>
    <t>A/B, dónde A son los doctorantes capacitados en el año N y B el matricula total de doctorado de la institución</t>
  </si>
  <si>
    <t>Linea Base: Reporte BUC de asistentes a talleres y dato de estudiantes de doctorado en Anuario Institucional.
Metas año 1 y año 2: Reporte Anual del proyecto</t>
  </si>
  <si>
    <t>Proporción del equipo de trabajo capacitado en Acceso Abierto</t>
  </si>
  <si>
    <t>Sumatoria de personas adscritas a la instancia encargada de las políticas de Ciencia Abierta en la institución capacitadas en acceso abierto dividido entre el total de personas adscritas a dicha instancia.</t>
  </si>
  <si>
    <t>A/B, dónde A son las personas del equipo de trabajo capacitadas en el año N y B el total de personas del equipo de trabajo adscritas a la institución</t>
  </si>
  <si>
    <t>Linea Base: Reporte BUC de personas capacitadas y Reporte de cada unidad relacionada a políticas de CA del total de personas.
Metas año 1 y año 2: Reporte Anual del proyecto</t>
  </si>
  <si>
    <t xml:space="preserve">Proporción de investigadores capacitados en Acceso Abierto </t>
  </si>
  <si>
    <t>Porcentaje de investigadores de la institución capacitados en acceso abierto dividido entre el total de investigadores de la institución</t>
  </si>
  <si>
    <t>A/B, dónde A son los investigadores capacitados en el año N y B el total de investigadores adscritos a la institución</t>
  </si>
  <si>
    <t>Lnea Base: Reporte BUC de asistentes a talleres y dato de académicos planta ordinaria en Anuario Institucional.
Metas año 1 y año 2: Reporte Anual del proyecto</t>
  </si>
  <si>
    <t>Convenios de colaboración que incluyan componentes de Ciencia Abierta en el año N</t>
  </si>
  <si>
    <t>Número de convenios de colaboración vigentes en el año N que involucren colaboraciones en componentes de Ciencia Abierta</t>
  </si>
  <si>
    <t>X, donde X es el total de convenios vigentes en el año N</t>
  </si>
  <si>
    <t xml:space="preserve">                                                                               </t>
  </si>
  <si>
    <t>DINV-VRI y VRAI. Considera convenios firmados por representantes institucionales.</t>
  </si>
  <si>
    <t>Alianzas activas con las componentes de ciencia abierta en el año N</t>
  </si>
  <si>
    <t>Número de alianzas vigentes en el año N que involucren componentes de Ciencia Abierta</t>
  </si>
  <si>
    <t>X, donde X es el total de alianzas vigentes en el año N</t>
  </si>
  <si>
    <t>Actividades</t>
  </si>
  <si>
    <t>Acciones de socialización y difusión que fomentan el acceso abierto en el año N. </t>
  </si>
  <si>
    <t>Total de actividades de socialización y difusión que fomenten la publicación e investigación en formato abierto en la institución en el año N. El indicador debe ser acreditado con listado de asistencia a dichas actividades.</t>
  </si>
  <si>
    <t>A+B, donde A es el total de actividades para público de la institución en el año N y B es el total de actividades para público externo a la institución en el año N</t>
  </si>
  <si>
    <t>Linea Base: Reporte BUC de actividades realizadas.
Metas año 1 y año 2: Reporte Anual del proyecto.</t>
  </si>
  <si>
    <t>Macarena Maturana (Area Comunicaciones BUC)</t>
  </si>
  <si>
    <t>Proporción de cobertura de difusión que fomenta el acceso abierto en el año N</t>
  </si>
  <si>
    <t>Total de asistentes a actividades de socialización y difusión que fomenten la publicación e investigación en formato abierto en el año N dividido en el publico objetivo de dichas actividades, acreditado con listado de asistencia.</t>
  </si>
  <si>
    <t>(A+B)/C, dónde A son los asistentes a las actividades para público de la institución en el año N, B son los asistentes a las actividades para público externo a la institución en el año N y C es el público objetivo</t>
  </si>
  <si>
    <t>Conjunto de datos disponibles en el repositorio en el año N</t>
  </si>
  <si>
    <t>Total de conjuntos de datos disponibles en el repositorio académico en el año N</t>
  </si>
  <si>
    <t>Donde X es el total de conjuntos de datos sets disponibles en el repositorio en el año N</t>
  </si>
  <si>
    <t>Línea base corresponde a conjuntos de datos disponibles en el repositorio institucional. Metas año 1 y año 2: Reporte anual BUC repositorio. Este valor se tomará del campo dc.type del repositorio en forma anual</t>
  </si>
  <si>
    <t>Para desarrollar dato indicadores 7 y 8 ver hoja Tablas2_3 detalleEmbargo</t>
  </si>
  <si>
    <t>Forma de Reporte</t>
  </si>
  <si>
    <t>Fuente de información reportada</t>
  </si>
  <si>
    <t>Persona encargada entrega datos</t>
  </si>
  <si>
    <t>Año</t>
  </si>
  <si>
    <t>Dato</t>
  </si>
  <si>
    <t>enero - abril</t>
  </si>
  <si>
    <t>enero - julio</t>
  </si>
  <si>
    <t>enero - octubre</t>
  </si>
  <si>
    <t>enero - diciembre</t>
  </si>
  <si>
    <r>
      <t>X, donde X es el total de publicaciones con embargo en el año N. Individualizar los motivos de embargo en</t>
    </r>
    <r>
      <rPr>
        <b/>
        <sz val="9"/>
        <color rgb="FF000000"/>
        <rFont val="Arial"/>
        <family val="2"/>
      </rPr>
      <t xml:space="preserve"> Tabla 2</t>
    </r>
    <r>
      <rPr>
        <sz val="10"/>
        <color theme="1"/>
        <rFont val="Calibri"/>
        <family val="2"/>
        <scheme val="minor"/>
      </rPr>
      <t/>
    </r>
  </si>
  <si>
    <t>total de publicaciones con embargo en el año N</t>
  </si>
  <si>
    <r>
      <t>(A +  B + C + D + etc)/M, donde (A,B,C,D) corresponde al tiempo de embargo de cada manuscrito publicado con embargo vigente al año N y M corresponde al indicador 7. Individualizar los documentos en</t>
    </r>
    <r>
      <rPr>
        <b/>
        <sz val="9"/>
        <color theme="1"/>
        <rFont val="Arial"/>
        <family val="2"/>
      </rPr>
      <t xml:space="preserve"> Tabla 3</t>
    </r>
  </si>
  <si>
    <t>Total Tiempo de embargo (días)</t>
  </si>
  <si>
    <t>Publicaciones depositadas en el repositorio institucional</t>
  </si>
  <si>
    <t>(A) Total manuscritos en Acceso abierto en Repositorio UC</t>
  </si>
  <si>
    <t>(B) Total Manuscritos publicados disponibles en Repositorio UC</t>
  </si>
  <si>
    <t>Tesis de doctorados depositados en repositorios de acceso abierto en el año</t>
  </si>
  <si>
    <t>Conjuntos de datos disponibles en el repositorio institucional</t>
  </si>
  <si>
    <t xml:space="preserve"> </t>
  </si>
  <si>
    <t xml:space="preserve">Reporte BUC: Corresponde a todas las publicaciones en acceso abierto (doradas, híbridas o verdes; no considera acceso abierto bronce) del 2020. que no están en el Repositorio Institucional o en el Repositorio ANID. 
Tipo de publicaciones consideradas: Article, Review, Proceedings (Conference) Paper, Book y Book Chapter, indexados en las bases de datos Web of Science Core Collection (Clarivate Analytics), Scopus (Elsevier) y SciELO Citation Index (Clarivate Analytics). Adicionalente, se inlcuyen las Tesis depositadas en el Repositorio UC. La información fue actualizada y analizada el 20 de julio del 2021, considerando los indicadores solicitados. </t>
  </si>
  <si>
    <t>Total publicaciones OA en Otros</t>
  </si>
  <si>
    <t>Total Publicaciones en Revistas OA</t>
  </si>
  <si>
    <t>Total Publicaciones declaradas en ANID</t>
  </si>
  <si>
    <t>X, donde X es el Publicaciones depositadas en repositorio ANID en el año N</t>
  </si>
  <si>
    <t>Total Publicaciones depositadas en ANID</t>
  </si>
  <si>
    <t>Scopus</t>
  </si>
  <si>
    <t>Total de citaciones a publicaciones en repositorios de acceso abierto en el año en Scopus</t>
  </si>
  <si>
    <t>WOS</t>
  </si>
  <si>
    <t>Total de citaciones a publicaciones en repositorios de acceso abierto en el año en WOS</t>
  </si>
  <si>
    <t>Scielo</t>
  </si>
  <si>
    <t>Total de citaciones a publicaciones en repositorios de acceso abierto en el año en SCIELO</t>
  </si>
  <si>
    <t>TOMA DE DATOS SEGÚN METODOLOGIA ANID*</t>
  </si>
  <si>
    <t>*</t>
  </si>
  <si>
    <t>Acuerdos reunión 09 de agosto 2023</t>
  </si>
  <si>
    <t>ED; DD, MR, PC, VRG</t>
  </si>
  <si>
    <t>Se considera la toma de datos de los ultimos 2 años anteriores</t>
  </si>
  <si>
    <t>Ejemplo: citas del  2023: se informa de las publicaciones  2021 y 2022  simil al Factor de Impacto JIF</t>
  </si>
  <si>
    <t>Se seguirá entregando el dato según lo indicado y se adicionará el nuevo dato propuesto.</t>
  </si>
  <si>
    <t>Alcance cifras 2023</t>
  </si>
  <si>
    <t>ANID informa que no acepta la modificacion del calculo del KPI 16.</t>
  </si>
  <si>
    <t>Para propositos del Portal se considera las cifras del nuevo dato propuesto.</t>
  </si>
  <si>
    <t>Para propositos del Informe a ANID se considera las cifras segun metodología ANID.</t>
  </si>
  <si>
    <t>(A) Total Actividades Realizadas</t>
  </si>
  <si>
    <t>(B) Total Actividades Comprometidas</t>
  </si>
  <si>
    <t>(A) Total Doctorantes Capacitados</t>
  </si>
  <si>
    <t>(B) Total Matrícula Doctorados</t>
  </si>
  <si>
    <t>(A) Total Staff Capacitado</t>
  </si>
  <si>
    <t>(B) Total Staff Institución</t>
  </si>
  <si>
    <t>(A) Total Investigadores Capacitados</t>
  </si>
  <si>
    <t>(B) Total Investigadores Institución</t>
  </si>
  <si>
    <t>Desarrollo de datos indicadores ver hoja Detalle Difusión</t>
  </si>
  <si>
    <t>Actividades de Difusión</t>
  </si>
  <si>
    <t>(A) Total Actividades Público Interno</t>
  </si>
  <si>
    <t>(B) Total Actividades Público Externo</t>
  </si>
  <si>
    <t>Asistentes en Actividades de Difusión</t>
  </si>
  <si>
    <t>(A) Total Asistentes Internos</t>
  </si>
  <si>
    <t>(B) Total Asistentes Externos</t>
  </si>
  <si>
    <t xml:space="preserve">(C) Publico Objetivo </t>
  </si>
  <si>
    <t>IR A RESUMEN</t>
  </si>
  <si>
    <t>INFRAESTRUCTURA</t>
  </si>
  <si>
    <t>(A) Servicios y Aplicaciones implementados</t>
  </si>
  <si>
    <t>(B) Servicios y Aplicaciones Definidos</t>
  </si>
  <si>
    <t>(A% + B% + C% + D% + etc)/M, donde (A,B,C,D) corresponde al porcentaje de avance de cada proceso del protocolo y M corresponde a la suma de componentes que componen el protocolo. Individualizar los documentos en Tabla 4.</t>
  </si>
  <si>
    <t>Reporte BUC: Subdirección de Tecnología y Desarrollo Digital</t>
  </si>
  <si>
    <t>TABLA 4: Componentes de protocolo para el avance sostenido de la experiencia de usuario (UX) con el repositorio institucional</t>
  </si>
  <si>
    <t>AÑO 2021</t>
  </si>
  <si>
    <t>AÑO 2022</t>
  </si>
  <si>
    <t>AÑO 2023</t>
  </si>
  <si>
    <t>Componentes</t>
  </si>
  <si>
    <t>% Avance</t>
  </si>
  <si>
    <t>Benchmarck Repositorio UC</t>
  </si>
  <si>
    <t>Estudio de usuarios y arquetipos</t>
  </si>
  <si>
    <t>Entrevistas Stakeholders</t>
  </si>
  <si>
    <t>Cardsorting</t>
  </si>
  <si>
    <t>Diseño y wireframe</t>
  </si>
  <si>
    <t>Test de usabilidad</t>
  </si>
  <si>
    <t>Implementación 2020</t>
  </si>
  <si>
    <t>Test de usabilidad sección Datos de investigación</t>
  </si>
  <si>
    <t>Customer experience (CX)</t>
  </si>
  <si>
    <t>Interfaz de usuario (UI) e infraestructura</t>
  </si>
  <si>
    <t>Total General</t>
  </si>
  <si>
    <t>Indicador 17</t>
  </si>
  <si>
    <t xml:space="preserve">Indicadores cumplidos </t>
  </si>
  <si>
    <t>Desarrollo de indicador No. 3 ver hoja Tabla 1 DetalleGestion</t>
  </si>
  <si>
    <t>(A) JCE</t>
  </si>
  <si>
    <t>Rerporte anual del proyecto.</t>
  </si>
  <si>
    <t>(B) Personas</t>
  </si>
  <si>
    <t>Christian Blanco (VRI) *</t>
  </si>
  <si>
    <t xml:space="preserve">Christian Blanco (VRI) </t>
  </si>
  <si>
    <t xml:space="preserve">(B) Personas </t>
  </si>
  <si>
    <t>(A) Actividades finalizadas</t>
  </si>
  <si>
    <t>(B) Actividades en implementación</t>
  </si>
  <si>
    <t>(C) Actividades totales</t>
  </si>
  <si>
    <t>(A% + B% + C% + D% + etc)/M, donde (A,B,C,D) corresponde al porcentaje de avance de cada documento que compone el marco reglamentario y M corresponde a la suma de documentos que componen el marco reglamentario para la gestión de información científica y datos abiertos. Individualizar los documentos en Tabla 1</t>
  </si>
  <si>
    <t>Verónica Rodríguez</t>
  </si>
  <si>
    <t>Datos en sitio institucional</t>
  </si>
  <si>
    <t xml:space="preserve">             </t>
  </si>
  <si>
    <t>27 XX</t>
  </si>
  <si>
    <t>Concursos y Fondos Internos CA</t>
  </si>
  <si>
    <t xml:space="preserve">Concursos internos que incorporen elementos de ciencia abierta </t>
  </si>
  <si>
    <t>X donde X es el total de concursos internos vigentes en el año N</t>
  </si>
  <si>
    <t>VRI: Considera fondos de investigación que incorporen elementos de ciencia abierta para sus resultados y procesos</t>
  </si>
  <si>
    <t>Christian Blanco (VRI) **</t>
  </si>
  <si>
    <t>*BUC: Evelyn Didier (1), Marcela Rivera (1), Ana Lucía Keim (1), Paola Santander (1), Sonia Troncoso (1), Claudio Mancilla (1), José Anguita (1) Amelia Muñoz (1), Romina Torres (1); VRI: María Elena Boisier (1), Camila Serra (0.5), Christian Blanco (1); DIGITAL UC: Romina Carrasco (1)</t>
  </si>
  <si>
    <t>**Concurso de Investigación Interdisciplinaria / Indicador interno UC</t>
  </si>
  <si>
    <t>TABLA 2: Tipos de motivos para embargos de publicaciones en el año en curso.</t>
  </si>
  <si>
    <t>AÑO 2024</t>
  </si>
  <si>
    <t>AÑO 2025</t>
  </si>
  <si>
    <t>Tipo de motivo</t>
  </si>
  <si>
    <t>N° de publicaciones</t>
  </si>
  <si>
    <t>No. Publicaciones</t>
  </si>
  <si>
    <t>No. Publicaciones 
enero a abril</t>
  </si>
  <si>
    <t>No. Publicaciones 
enero a julio</t>
  </si>
  <si>
    <t>No. Publicaciones enero a octubre</t>
  </si>
  <si>
    <t>No. Publicaciones enero a diciembre</t>
  </si>
  <si>
    <t>Fines de resguardo de propiedad industrial u otras razones que estime convenientes.</t>
  </si>
  <si>
    <t>Total tiempo en días de embago</t>
  </si>
  <si>
    <t>TABLA 3: Publicaciones con embargo en el año en curso.</t>
  </si>
  <si>
    <t>Publicaciones</t>
  </si>
  <si>
    <t>Tiempo de embargo (días)</t>
  </si>
  <si>
    <t>Tiempo de embargo</t>
  </si>
  <si>
    <t>Tiempo de embargo enero a abril</t>
  </si>
  <si>
    <t>Tiempo de embargo enero a julio</t>
  </si>
  <si>
    <t>Tiempo de embargo  
enero a octubre</t>
  </si>
  <si>
    <t>Tiempo de embargo  
enero a diciembre</t>
  </si>
  <si>
    <t>Publicación embargada 1</t>
  </si>
  <si>
    <t>Publicación embargada 2</t>
  </si>
  <si>
    <t>Publicación embargada 3</t>
  </si>
  <si>
    <t>Publicación embargada 4</t>
  </si>
  <si>
    <t>Publicación embargada 5</t>
  </si>
  <si>
    <t>Publicación embargada 6</t>
  </si>
  <si>
    <t>Publicación embargada 7</t>
  </si>
  <si>
    <t>Publicación embargada 8</t>
  </si>
  <si>
    <t>Publicación embargada 9</t>
  </si>
  <si>
    <t>Publicación embargada 10</t>
  </si>
  <si>
    <t>Publicación embargada 11</t>
  </si>
  <si>
    <t>Publicación embargada 12</t>
  </si>
  <si>
    <t>Publicación embargada 13</t>
  </si>
  <si>
    <t>Publicación embargada 14</t>
  </si>
  <si>
    <t>Publicación embargada 15</t>
  </si>
  <si>
    <t>Publicación embargada 16</t>
  </si>
  <si>
    <t>Publicación embargada 17</t>
  </si>
  <si>
    <t>Publicación embargada 18</t>
  </si>
  <si>
    <t>Publicación embargada 19</t>
  </si>
  <si>
    <t>Publicación embargada 20</t>
  </si>
  <si>
    <t>Publicación embargada 21</t>
  </si>
  <si>
    <t>Publicación embargada 22</t>
  </si>
  <si>
    <t>Publicación embargada 23</t>
  </si>
  <si>
    <t>Publicación embargada 24</t>
  </si>
  <si>
    <t>Publicación embargada 25</t>
  </si>
  <si>
    <t>Publicación embargada 26</t>
  </si>
  <si>
    <t>Publicación embargada 27</t>
  </si>
  <si>
    <t>Publicación embargada 28</t>
  </si>
  <si>
    <t>Publicación embargada 29</t>
  </si>
  <si>
    <t>Publicación embargada 30</t>
  </si>
  <si>
    <t>Publicación embargada 31</t>
  </si>
  <si>
    <t>Publicación embargada 32</t>
  </si>
  <si>
    <t>Publicación embargada 33</t>
  </si>
  <si>
    <t>Publicación embargada 34</t>
  </si>
  <si>
    <t>Publicación embargada 35</t>
  </si>
  <si>
    <t>Publicación embargada 36</t>
  </si>
  <si>
    <t>Publicación embargada 37</t>
  </si>
  <si>
    <t>Publicación embargada 38</t>
  </si>
  <si>
    <t>Publicación embargada 39</t>
  </si>
  <si>
    <t>Publicación embargada 40</t>
  </si>
  <si>
    <t>Publicación embargada 41</t>
  </si>
  <si>
    <t>Publicación embargada 42</t>
  </si>
  <si>
    <t>Publicación embargada 43</t>
  </si>
  <si>
    <t>Publicación embargada 44</t>
  </si>
  <si>
    <t>Publicación embargada 45</t>
  </si>
  <si>
    <t>Publicación embargada 46</t>
  </si>
  <si>
    <t>Publicación embargada 47</t>
  </si>
  <si>
    <t>Publicación embargada 48</t>
  </si>
  <si>
    <t>Publicación embargada 49</t>
  </si>
  <si>
    <t>Publicación embargada 50</t>
  </si>
  <si>
    <t>Publicación embargada 51</t>
  </si>
  <si>
    <t>Publicación embargada 52</t>
  </si>
  <si>
    <t>Publicación embargada 53</t>
  </si>
  <si>
    <t>Publicación embargada 54</t>
  </si>
  <si>
    <t>año 2024 enero a abril</t>
  </si>
  <si>
    <t>año 2024 enero a julio</t>
  </si>
  <si>
    <t>año 2024 enero a octubre</t>
  </si>
  <si>
    <t>año 2024 enero a diciembre</t>
  </si>
  <si>
    <t>Tipos de Actividades - Otros</t>
  </si>
  <si>
    <t>no. actividades</t>
  </si>
  <si>
    <t>asistentes / lectores ¿?</t>
  </si>
  <si>
    <t>Publico objetivo</t>
  </si>
  <si>
    <t>Noticias web</t>
  </si>
  <si>
    <t>Comunidad UC</t>
  </si>
  <si>
    <t>Encuentros difusión CA</t>
  </si>
  <si>
    <t>Interno-doncentes-investigadores</t>
  </si>
  <si>
    <t>Interno-Docentes-investigadores</t>
  </si>
  <si>
    <t>Posteos CA LinkeIn</t>
  </si>
  <si>
    <t>Externo-académicos-investigadores-otros organismos</t>
  </si>
  <si>
    <t>Externo-académico</t>
  </si>
  <si>
    <t>Mainling difusión talleres</t>
  </si>
  <si>
    <t>Posteos Instagram BUC</t>
  </si>
  <si>
    <t xml:space="preserve">Noticias Portal </t>
  </si>
  <si>
    <t>Externo-interno-académicos-investigadores-otros organismos</t>
  </si>
  <si>
    <t>Externo</t>
  </si>
  <si>
    <t>Total</t>
  </si>
  <si>
    <t>total</t>
  </si>
  <si>
    <t>Internas</t>
  </si>
  <si>
    <t>Externas</t>
  </si>
  <si>
    <t xml:space="preserve">Desarrollo de indicador No. 3 </t>
  </si>
  <si>
    <t>1er Trim.</t>
  </si>
  <si>
    <t>TABLA 1: Documentos que componen el marco reglamentario para la gestión de información científica y datos abiertos.</t>
  </si>
  <si>
    <t>Documentos</t>
  </si>
  <si>
    <t>Reglamento de Propiedad Intelectual UC</t>
  </si>
  <si>
    <t>Política de Tratamiento y Protección de Datos UC</t>
  </si>
  <si>
    <t>Reglamento sobre Comités Ético Científicos</t>
  </si>
  <si>
    <t>Reglamento Comités Ético Científicos Ciencias de la Salud</t>
  </si>
  <si>
    <t>Comunicado Criterios y ejes investigativos principales en situación de Pandemia 2021</t>
  </si>
  <si>
    <t>cumplido</t>
  </si>
  <si>
    <t>Nota: agregue filas si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</si>
</sst>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
    <numFmt numFmtId="165" formatCode="_ * #,##0.0_ ;_ * \-#,##0.0_ ;_ * &quot;-&quot;_ ;_ @_ "/>
    <numFmt numFmtId="166" formatCode="_ * #,##0.00_ ;_ * \-#,##0.00_ ;_ * &quot;-&quot;_ ;_ @_ "/>
    <numFmt numFmtId="167" formatCode="0.000"/>
  </numFmts>
  <fonts count="66" x14ac:knownFonts="1">
    <font>
      <sz val="10"/>
      <color theme="1"/>
      <name val="Calibri"/>
      <family val="2"/>
      <scheme val="minor"/>
    </font>
    <font>
      <b/>
      <sz val="10"/>
      <color theme="1"/>
      <name val="Calibri"/>
      <family val="2"/>
      <scheme val="minor"/>
    </font>
    <font>
      <sz val="9"/>
      <color theme="1"/>
      <name val="Arial"/>
      <family val="2"/>
    </font>
    <font>
      <b/>
      <sz val="9"/>
      <color indexed="81"/>
      <name val="Tahoma"/>
      <family val="2"/>
    </font>
    <font>
      <sz val="9"/>
      <color indexed="81"/>
      <name val="Tahoma"/>
      <family val="2"/>
    </font>
    <font>
      <b/>
      <sz val="9"/>
      <color theme="1"/>
      <name val="Arial"/>
      <family val="2"/>
    </font>
    <font>
      <sz val="9"/>
      <color rgb="FF000000"/>
      <name val="Arial"/>
      <family val="2"/>
    </font>
    <font>
      <b/>
      <sz val="9"/>
      <color rgb="FF000000"/>
      <name val="Arial"/>
      <family val="2"/>
    </font>
    <font>
      <sz val="8"/>
      <name val="Calibri"/>
      <family val="2"/>
      <scheme val="minor"/>
    </font>
    <font>
      <b/>
      <sz val="16"/>
      <color theme="1"/>
      <name val="Calibri"/>
      <family val="2"/>
      <scheme val="minor"/>
    </font>
    <font>
      <b/>
      <sz val="10"/>
      <color rgb="FF000000"/>
      <name val="Calibri"/>
      <family val="2"/>
    </font>
    <font>
      <sz val="8"/>
      <color theme="1"/>
      <name val="Arial"/>
      <family val="2"/>
    </font>
    <font>
      <sz val="11"/>
      <color theme="1"/>
      <name val="Calibri"/>
      <family val="2"/>
    </font>
    <font>
      <sz val="10"/>
      <color theme="1"/>
      <name val="Calibri"/>
      <family val="2"/>
    </font>
    <font>
      <b/>
      <sz val="8"/>
      <color theme="1"/>
      <name val="Calibri"/>
      <family val="2"/>
      <scheme val="minor"/>
    </font>
    <font>
      <b/>
      <sz val="8"/>
      <color theme="1"/>
      <name val="Arial"/>
      <family val="2"/>
    </font>
    <font>
      <sz val="8"/>
      <color theme="1"/>
      <name val="Calibri"/>
      <family val="2"/>
      <scheme val="minor"/>
    </font>
    <font>
      <b/>
      <sz val="11"/>
      <color rgb="FF000000"/>
      <name val="Arial"/>
      <family val="2"/>
    </font>
    <font>
      <sz val="10"/>
      <color theme="1"/>
      <name val="Arial"/>
      <family val="2"/>
    </font>
    <font>
      <sz val="10"/>
      <color theme="1"/>
      <name val="Calibri"/>
      <family val="2"/>
      <scheme val="minor"/>
    </font>
    <font>
      <b/>
      <sz val="20"/>
      <color rgb="FF1F4E78"/>
      <name val="Calibri"/>
      <family val="2"/>
      <scheme val="minor"/>
    </font>
    <font>
      <sz val="11"/>
      <color rgb="FF000000"/>
      <name val="Arial"/>
      <family val="2"/>
    </font>
    <font>
      <b/>
      <sz val="10"/>
      <color rgb="FF000000"/>
      <name val="Arial"/>
      <family val="2"/>
    </font>
    <font>
      <sz val="11"/>
      <color rgb="FF000000"/>
      <name val="Arial"/>
      <family val="2"/>
    </font>
    <font>
      <sz val="11"/>
      <color rgb="FF000000"/>
      <name val="Calibri"/>
      <family val="2"/>
      <charset val="1"/>
      <scheme val="minor"/>
    </font>
    <font>
      <sz val="10"/>
      <color rgb="FF000000"/>
      <name val="Arial"/>
      <family val="2"/>
    </font>
    <font>
      <sz val="11"/>
      <color rgb="FF0070C0"/>
      <name val="Arial"/>
      <family val="2"/>
    </font>
    <font>
      <u/>
      <sz val="10"/>
      <color theme="10"/>
      <name val="Calibri"/>
      <family val="2"/>
      <scheme val="minor"/>
    </font>
    <font>
      <sz val="12"/>
      <name val="Calibri"/>
      <family val="2"/>
      <scheme val="minor"/>
    </font>
    <font>
      <u/>
      <sz val="12"/>
      <color theme="10"/>
      <name val="Calibri"/>
      <family val="2"/>
      <scheme val="minor"/>
    </font>
    <font>
      <sz val="12"/>
      <color theme="1"/>
      <name val="Calibri"/>
      <family val="2"/>
      <scheme val="minor"/>
    </font>
    <font>
      <sz val="10"/>
      <name val="Arial"/>
      <family val="2"/>
    </font>
    <font>
      <b/>
      <sz val="10"/>
      <name val="Arial"/>
      <family val="2"/>
    </font>
    <font>
      <b/>
      <sz val="10"/>
      <color theme="1"/>
      <name val="Calibri"/>
      <family val="2"/>
    </font>
    <font>
      <b/>
      <sz val="9"/>
      <color theme="1"/>
      <name val="Calibri"/>
      <family val="2"/>
    </font>
    <font>
      <sz val="10"/>
      <color rgb="FF000000"/>
      <name val="Calibri"/>
      <family val="2"/>
    </font>
    <font>
      <sz val="11"/>
      <color rgb="FF000000"/>
      <name val="Calibri"/>
      <family val="2"/>
    </font>
    <font>
      <b/>
      <sz val="11"/>
      <color rgb="FF000000"/>
      <name val="Calibri"/>
      <family val="2"/>
    </font>
    <font>
      <b/>
      <u/>
      <sz val="11"/>
      <color theme="10"/>
      <name val="Calibri"/>
      <family val="2"/>
      <scheme val="minor"/>
    </font>
    <font>
      <b/>
      <sz val="9"/>
      <name val="Arial"/>
      <family val="2"/>
    </font>
    <font>
      <b/>
      <sz val="9"/>
      <color theme="1"/>
      <name val="Calibri"/>
      <family val="2"/>
      <scheme val="minor"/>
    </font>
    <font>
      <sz val="9"/>
      <color rgb="FF000000"/>
      <name val="Calibri"/>
      <family val="2"/>
      <scheme val="minor"/>
    </font>
    <font>
      <sz val="9"/>
      <color theme="1"/>
      <name val="Calibri"/>
      <family val="2"/>
      <scheme val="minor"/>
    </font>
    <font>
      <b/>
      <sz val="11"/>
      <color theme="1"/>
      <name val="Arial"/>
      <family val="2"/>
    </font>
    <font>
      <b/>
      <sz val="20"/>
      <color theme="1"/>
      <name val="Calibri"/>
      <family val="2"/>
    </font>
    <font>
      <sz val="11"/>
      <name val="Arial"/>
      <family val="2"/>
    </font>
    <font>
      <b/>
      <sz val="10"/>
      <color theme="1"/>
      <name val="Arial"/>
      <family val="2"/>
    </font>
    <font>
      <u/>
      <sz val="10"/>
      <color theme="1"/>
      <name val="Calibri"/>
      <family val="2"/>
    </font>
    <font>
      <b/>
      <u/>
      <sz val="10"/>
      <color theme="1"/>
      <name val="Calibri"/>
      <family val="2"/>
    </font>
    <font>
      <b/>
      <sz val="8"/>
      <name val="Arial"/>
      <family val="2"/>
    </font>
    <font>
      <sz val="9"/>
      <name val="Calibri"/>
      <family val="2"/>
      <scheme val="minor"/>
    </font>
    <font>
      <b/>
      <sz val="9"/>
      <name val="Calibri"/>
      <family val="2"/>
      <scheme val="minor"/>
    </font>
    <font>
      <sz val="11"/>
      <color rgb="FF1F4E78"/>
      <name val="Arial"/>
      <family val="2"/>
    </font>
    <font>
      <sz val="11"/>
      <color rgb="FF000000"/>
      <name val="Calibri"/>
      <family val="2"/>
      <scheme val="minor"/>
    </font>
    <font>
      <sz val="10"/>
      <color rgb="FF000000"/>
      <name val="Calibri"/>
      <family val="2"/>
      <scheme val="minor"/>
    </font>
    <font>
      <b/>
      <sz val="9"/>
      <color rgb="FFFFFFFF"/>
      <name val="Arial"/>
      <family val="2"/>
    </font>
    <font>
      <b/>
      <sz val="10"/>
      <color rgb="FF000000"/>
      <name val="Calibri"/>
      <family val="2"/>
      <scheme val="minor"/>
    </font>
    <font>
      <b/>
      <sz val="11"/>
      <color theme="1"/>
      <name val="Calibri"/>
      <family val="2"/>
      <scheme val="minor"/>
    </font>
    <font>
      <sz val="10"/>
      <color rgb="FF242424"/>
      <name val="Calibri"/>
      <family val="2"/>
      <scheme val="minor"/>
    </font>
    <font>
      <b/>
      <u/>
      <sz val="10"/>
      <color theme="10"/>
      <name val="Calibri"/>
      <family val="2"/>
      <scheme val="minor"/>
    </font>
    <font>
      <b/>
      <sz val="9"/>
      <color theme="1"/>
      <name val="Calibri"/>
      <family val="2"/>
      <scheme val="minor"/>
    </font>
    <font>
      <sz val="9"/>
      <color theme="1"/>
      <name val="Calibri"/>
      <family val="2"/>
      <scheme val="minor"/>
    </font>
    <font>
      <sz val="9"/>
      <name val="Calibri"/>
      <family val="2"/>
      <scheme val="minor"/>
    </font>
    <font>
      <u/>
      <sz val="10"/>
      <color theme="1"/>
      <name val="Calibri"/>
      <family val="2"/>
      <scheme val="minor"/>
    </font>
    <font>
      <sz val="9"/>
      <color theme="5"/>
      <name val="Arial"/>
      <family val="2"/>
    </font>
    <font>
      <sz val="11"/>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EEEEEE"/>
        <bgColor rgb="FFEEEEEE"/>
      </patternFill>
    </fill>
    <fill>
      <patternFill patternType="solid">
        <fgColor rgb="FFFFFFFF"/>
        <bgColor rgb="FF000000"/>
      </patternFill>
    </fill>
    <fill>
      <patternFill patternType="solid">
        <fgColor rgb="FFF2F2F2"/>
        <bgColor rgb="FF000000"/>
      </patternFill>
    </fill>
    <fill>
      <patternFill patternType="solid">
        <fgColor rgb="FFFFC000"/>
        <bgColor rgb="FF000000"/>
      </patternFill>
    </fill>
    <fill>
      <patternFill patternType="solid">
        <fgColor theme="0" tint="-0.14999847407452621"/>
        <bgColor indexed="64"/>
      </patternFill>
    </fill>
    <fill>
      <patternFill patternType="solid">
        <fgColor rgb="FFB4C6E7"/>
        <bgColor rgb="FF000000"/>
      </patternFill>
    </fill>
    <fill>
      <patternFill patternType="solid">
        <fgColor rgb="FFBDD7EE"/>
        <bgColor rgb="FF000000"/>
      </patternFill>
    </fill>
    <fill>
      <patternFill patternType="solid">
        <fgColor theme="4" tint="0.39997558519241921"/>
        <bgColor indexed="64"/>
      </patternFill>
    </fill>
    <fill>
      <patternFill patternType="solid">
        <fgColor rgb="FFE7E6E6"/>
        <bgColor rgb="FFE7E6E6"/>
      </patternFill>
    </fill>
    <fill>
      <patternFill patternType="solid">
        <fgColor theme="4" tint="0.59999389629810485"/>
        <bgColor indexed="64"/>
      </patternFill>
    </fill>
    <fill>
      <patternFill patternType="solid">
        <fgColor theme="8" tint="0.59999389629810485"/>
        <bgColor indexed="64"/>
      </patternFill>
    </fill>
    <fill>
      <patternFill patternType="solid">
        <fgColor rgb="FFB4C6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A9D08E"/>
        <bgColor rgb="FF000000"/>
      </patternFill>
    </fill>
  </fills>
  <borders count="59">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24994659260841701"/>
      </left>
      <right style="thin">
        <color theme="4" tint="-0.24994659260841701"/>
      </right>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theme="4" tint="-0.24994659260841701"/>
      </left>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indexed="64"/>
      </top>
      <bottom style="thin">
        <color indexed="64"/>
      </bottom>
      <diagonal/>
    </border>
    <border>
      <left style="thin">
        <color theme="4" tint="-0.24994659260841701"/>
      </left>
      <right/>
      <top style="thin">
        <color theme="4" tint="-0.24994659260841701"/>
      </top>
      <bottom style="thin">
        <color theme="4" tint="-0.24994659260841701"/>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4" tint="-0.24994659260841701"/>
      </left>
      <right/>
      <top style="thin">
        <color theme="4" tint="-0.499984740745262"/>
      </top>
      <bottom style="thin">
        <color theme="4" tint="-0.24994659260841701"/>
      </bottom>
      <diagonal/>
    </border>
    <border>
      <left style="thin">
        <color rgb="FF000000"/>
      </left>
      <right style="thin">
        <color rgb="FF000000"/>
      </right>
      <top style="thin">
        <color rgb="FF000000"/>
      </top>
      <bottom style="thin">
        <color rgb="FF000000"/>
      </bottom>
      <diagonal/>
    </border>
    <border>
      <left style="thin">
        <color rgb="FF2F75B5"/>
      </left>
      <right style="thin">
        <color rgb="FF2F75B5"/>
      </right>
      <top style="thin">
        <color rgb="FF2F75B5"/>
      </top>
      <bottom style="thin">
        <color rgb="FF2F75B5"/>
      </bottom>
      <diagonal/>
    </border>
    <border>
      <left style="thin">
        <color rgb="FF2F75B5"/>
      </left>
      <right style="thin">
        <color rgb="FF2F75B5"/>
      </right>
      <top/>
      <bottom style="thin">
        <color rgb="FF2F75B5"/>
      </bottom>
      <diagonal/>
    </border>
    <border>
      <left/>
      <right style="thin">
        <color rgb="FF2F75B5"/>
      </right>
      <top style="thin">
        <color rgb="FF2F75B5"/>
      </top>
      <bottom style="thin">
        <color rgb="FF2F75B5"/>
      </bottom>
      <diagonal/>
    </border>
    <border>
      <left style="thin">
        <color rgb="FF000000"/>
      </left>
      <right style="thin">
        <color rgb="FF000000"/>
      </right>
      <top style="thin">
        <color rgb="FF000000"/>
      </top>
      <bottom/>
      <diagonal/>
    </border>
    <border>
      <left style="thin">
        <color rgb="FF2F75B5"/>
      </left>
      <right style="thin">
        <color rgb="FF2F75B5"/>
      </right>
      <top style="thin">
        <color rgb="FF2F75B5"/>
      </top>
      <bottom/>
      <diagonal/>
    </border>
    <border>
      <left/>
      <right/>
      <top/>
      <bottom style="thin">
        <color rgb="FF2F75B5"/>
      </bottom>
      <diagonal/>
    </border>
    <border>
      <left style="thin">
        <color rgb="FF2F75B5"/>
      </left>
      <right/>
      <top/>
      <bottom/>
      <diagonal/>
    </border>
    <border>
      <left style="thin">
        <color rgb="FF2F75B5"/>
      </left>
      <right/>
      <top style="thin">
        <color rgb="FF2F75B5"/>
      </top>
      <bottom/>
      <diagonal/>
    </border>
    <border>
      <left style="thin">
        <color rgb="FF2F75B5"/>
      </left>
      <right/>
      <top/>
      <bottom style="thin">
        <color rgb="FF2F75B5"/>
      </bottom>
      <diagonal/>
    </border>
    <border>
      <left style="thin">
        <color rgb="FF2F75B5"/>
      </left>
      <right/>
      <top style="thin">
        <color rgb="FF2F75B5"/>
      </top>
      <bottom style="thin">
        <color rgb="FF2F75B5"/>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rgb="FF5B9BD5"/>
      </bottom>
      <diagonal/>
    </border>
    <border>
      <left style="thin">
        <color rgb="FF2F75B5"/>
      </left>
      <right style="thin">
        <color rgb="FF2F75B5"/>
      </right>
      <top style="thin">
        <color rgb="FF2F75B5"/>
      </top>
      <bottom style="thin">
        <color rgb="FF5B9BD5"/>
      </bottom>
      <diagonal/>
    </border>
    <border>
      <left style="thin">
        <color rgb="FF5B9BD5"/>
      </left>
      <right style="thin">
        <color rgb="FF5B9BD5"/>
      </right>
      <top style="thin">
        <color rgb="FF5B9BD5"/>
      </top>
      <bottom style="thin">
        <color rgb="FF5B9BD5"/>
      </bottom>
      <diagonal/>
    </border>
    <border>
      <left/>
      <right style="thin">
        <color rgb="FF2F75B5"/>
      </right>
      <top style="thin">
        <color rgb="FF2F75B5"/>
      </top>
      <bottom style="thin">
        <color rgb="FF5B9BD5"/>
      </bottom>
      <diagonal/>
    </border>
    <border>
      <left style="thin">
        <color rgb="FF2F75B5"/>
      </left>
      <right/>
      <top style="thin">
        <color rgb="FF1F4E78"/>
      </top>
      <bottom style="thin">
        <color rgb="FF2F75B5"/>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style="thin">
        <color theme="4" tint="-0.24994659260841701"/>
      </top>
      <bottom/>
      <diagonal/>
    </border>
    <border>
      <left/>
      <right style="thin">
        <color rgb="FF2F75B5"/>
      </right>
      <top style="thin">
        <color rgb="FF2F75B5"/>
      </top>
      <bottom/>
      <diagonal/>
    </border>
    <border>
      <left/>
      <right style="thin">
        <color rgb="FF2F75B5"/>
      </right>
      <top/>
      <bottom style="thin">
        <color rgb="FF2F75B5"/>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rgb="FF1F4E78"/>
      </bottom>
      <diagonal/>
    </border>
    <border>
      <left/>
      <right style="thin">
        <color indexed="64"/>
      </right>
      <top style="thin">
        <color indexed="64"/>
      </top>
      <bottom style="thin">
        <color indexed="64"/>
      </bottom>
      <diagonal/>
    </border>
    <border>
      <left style="thin">
        <color rgb="FF5B9BD5"/>
      </left>
      <right/>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diagonal/>
    </border>
    <border>
      <left style="thin">
        <color rgb="FF000000"/>
      </left>
      <right/>
      <top style="thin">
        <color rgb="FF000000"/>
      </top>
      <bottom style="thin">
        <color rgb="FF000000"/>
      </bottom>
      <diagonal/>
    </border>
    <border>
      <left style="thin">
        <color theme="4" tint="-0.499984740745262"/>
      </left>
      <right style="thin">
        <color theme="4" tint="-0.499984740745262"/>
      </right>
      <top style="thin">
        <color theme="4" tint="-0.24994659260841701"/>
      </top>
      <bottom style="thin">
        <color theme="4" tint="-0.499984740745262"/>
      </bottom>
      <diagonal/>
    </border>
  </borders>
  <cellStyleXfs count="4">
    <xf numFmtId="0" fontId="0" fillId="0" borderId="0"/>
    <xf numFmtId="41" fontId="19" fillId="0" borderId="0" applyFont="0" applyFill="0" applyBorder="0" applyAlignment="0" applyProtection="0"/>
    <xf numFmtId="9" fontId="19" fillId="0" borderId="0" applyFont="0" applyFill="0" applyBorder="0" applyAlignment="0" applyProtection="0"/>
    <xf numFmtId="0" fontId="27" fillId="0" borderId="0" applyNumberFormat="0" applyFill="0" applyBorder="0" applyAlignment="0" applyProtection="0"/>
  </cellStyleXfs>
  <cellXfs count="343">
    <xf numFmtId="0" fontId="0" fillId="0" borderId="0" xfId="0"/>
    <xf numFmtId="0" fontId="2" fillId="0" borderId="4" xfId="0" applyFont="1" applyBorder="1" applyAlignment="1">
      <alignment wrapText="1"/>
    </xf>
    <xf numFmtId="0" fontId="0" fillId="0" borderId="3" xfId="0" applyBorder="1"/>
    <xf numFmtId="0" fontId="2" fillId="0" borderId="3" xfId="0" applyFont="1" applyBorder="1" applyAlignment="1">
      <alignment wrapText="1"/>
    </xf>
    <xf numFmtId="0" fontId="2" fillId="0" borderId="2" xfId="0" applyFont="1" applyBorder="1"/>
    <xf numFmtId="0" fontId="6" fillId="0" borderId="2" xfId="0" applyFont="1" applyBorder="1"/>
    <xf numFmtId="0" fontId="2" fillId="0" borderId="5" xfId="0" applyFont="1" applyBorder="1"/>
    <xf numFmtId="0" fontId="2" fillId="0" borderId="4" xfId="0" applyFont="1" applyBorder="1"/>
    <xf numFmtId="0" fontId="0" fillId="0" borderId="0" xfId="0" applyAlignment="1">
      <alignment wrapText="1"/>
    </xf>
    <xf numFmtId="0" fontId="0" fillId="0" borderId="3" xfId="0" applyBorder="1" applyAlignment="1">
      <alignment wrapText="1"/>
    </xf>
    <xf numFmtId="0" fontId="2" fillId="0" borderId="7" xfId="0" applyFont="1" applyBorder="1" applyAlignment="1">
      <alignment wrapText="1"/>
    </xf>
    <xf numFmtId="0" fontId="2" fillId="0" borderId="7" xfId="0" applyFont="1" applyBorder="1"/>
    <xf numFmtId="0" fontId="2" fillId="0" borderId="0" xfId="0" applyFont="1"/>
    <xf numFmtId="0" fontId="1" fillId="0" borderId="3" xfId="0" applyFont="1" applyBorder="1"/>
    <xf numFmtId="0" fontId="1" fillId="2" borderId="3" xfId="0" applyFont="1" applyFill="1" applyBorder="1" applyAlignment="1">
      <alignment horizontal="center" wrapText="1"/>
    </xf>
    <xf numFmtId="0" fontId="9" fillId="0" borderId="0" xfId="0" applyFont="1"/>
    <xf numFmtId="0" fontId="10" fillId="3" borderId="8" xfId="0" applyFont="1" applyFill="1" applyBorder="1" applyAlignment="1">
      <alignment horizontal="left" vertical="top" wrapText="1"/>
    </xf>
    <xf numFmtId="0" fontId="10" fillId="3" borderId="9" xfId="0" applyFont="1" applyFill="1" applyBorder="1" applyAlignment="1">
      <alignment horizontal="center" vertical="top" wrapText="1"/>
    </xf>
    <xf numFmtId="0" fontId="1" fillId="0" borderId="0" xfId="0" applyFont="1"/>
    <xf numFmtId="0" fontId="2" fillId="0" borderId="2" xfId="0" applyFont="1" applyBorder="1" applyAlignment="1">
      <alignment vertical="center"/>
    </xf>
    <xf numFmtId="0" fontId="2" fillId="0" borderId="5" xfId="0" applyFont="1" applyBorder="1" applyAlignment="1">
      <alignment horizontal="right"/>
    </xf>
    <xf numFmtId="0" fontId="2" fillId="0" borderId="10" xfId="0" applyFont="1" applyBorder="1" applyAlignment="1">
      <alignment wrapText="1"/>
    </xf>
    <xf numFmtId="0" fontId="2" fillId="0" borderId="0" xfId="0" applyFont="1" applyAlignment="1">
      <alignment wrapText="1"/>
    </xf>
    <xf numFmtId="0" fontId="2" fillId="0" borderId="10" xfId="0" applyFont="1" applyBorder="1"/>
    <xf numFmtId="0" fontId="14" fillId="2" borderId="3" xfId="0" applyFont="1" applyFill="1" applyBorder="1" applyAlignment="1">
      <alignment horizontal="center" wrapText="1"/>
    </xf>
    <xf numFmtId="0" fontId="14" fillId="2" borderId="3" xfId="0" applyFont="1" applyFill="1" applyBorder="1" applyAlignment="1">
      <alignment wrapText="1"/>
    </xf>
    <xf numFmtId="0" fontId="16" fillId="0" borderId="0" xfId="0" applyFont="1" applyAlignment="1">
      <alignment wrapText="1"/>
    </xf>
    <xf numFmtId="0" fontId="17" fillId="0" borderId="0" xfId="0" applyFont="1"/>
    <xf numFmtId="0" fontId="18" fillId="2" borderId="11" xfId="0" applyFont="1" applyFill="1" applyBorder="1" applyAlignment="1">
      <alignment wrapText="1"/>
    </xf>
    <xf numFmtId="0" fontId="6" fillId="0" borderId="12" xfId="0" applyFont="1" applyBorder="1" applyAlignment="1">
      <alignment wrapText="1"/>
    </xf>
    <xf numFmtId="0" fontId="6" fillId="4" borderId="12" xfId="0" applyFont="1" applyFill="1" applyBorder="1" applyAlignment="1">
      <alignment wrapText="1"/>
    </xf>
    <xf numFmtId="0" fontId="6" fillId="4" borderId="13" xfId="0" applyFont="1" applyFill="1" applyBorder="1" applyAlignment="1">
      <alignment wrapText="1"/>
    </xf>
    <xf numFmtId="0" fontId="6" fillId="4" borderId="3" xfId="0" applyFont="1" applyFill="1" applyBorder="1" applyAlignment="1">
      <alignment wrapText="1"/>
    </xf>
    <xf numFmtId="0" fontId="20" fillId="0" borderId="0" xfId="0" applyFont="1" applyAlignment="1">
      <alignment vertical="center"/>
    </xf>
    <xf numFmtId="0" fontId="21" fillId="0" borderId="0" xfId="0" applyFont="1"/>
    <xf numFmtId="0" fontId="22" fillId="5" borderId="15" xfId="0" applyFont="1" applyFill="1" applyBorder="1"/>
    <xf numFmtId="0" fontId="23" fillId="0" borderId="0" xfId="0" applyFont="1"/>
    <xf numFmtId="0" fontId="24" fillId="0" borderId="11" xfId="0" applyFont="1" applyBorder="1"/>
    <xf numFmtId="0" fontId="25" fillId="0" borderId="11" xfId="0" applyFont="1" applyBorder="1"/>
    <xf numFmtId="0" fontId="17" fillId="6" borderId="12" xfId="0" applyFont="1" applyFill="1" applyBorder="1" applyAlignment="1">
      <alignment horizontal="center" vertical="center" wrapText="1"/>
    </xf>
    <xf numFmtId="0" fontId="17" fillId="6" borderId="12" xfId="0" applyFont="1" applyFill="1" applyBorder="1" applyAlignment="1">
      <alignment vertical="center"/>
    </xf>
    <xf numFmtId="0" fontId="21" fillId="0" borderId="0" xfId="0" applyFont="1" applyAlignment="1">
      <alignment vertical="center"/>
    </xf>
    <xf numFmtId="0" fontId="21" fillId="0" borderId="12" xfId="0" applyFont="1" applyBorder="1"/>
    <xf numFmtId="0" fontId="26" fillId="0" borderId="12" xfId="0" applyFont="1" applyBorder="1"/>
    <xf numFmtId="0" fontId="21" fillId="0" borderId="18" xfId="0" applyFont="1" applyBorder="1" applyAlignment="1">
      <alignment vertical="center"/>
    </xf>
    <xf numFmtId="0" fontId="17" fillId="6" borderId="12" xfId="0" applyFont="1" applyFill="1" applyBorder="1" applyAlignment="1">
      <alignment horizontal="left" vertical="center"/>
    </xf>
    <xf numFmtId="0" fontId="0" fillId="0" borderId="0" xfId="0" applyAlignment="1">
      <alignment horizontal="left"/>
    </xf>
    <xf numFmtId="0" fontId="17" fillId="0" borderId="21" xfId="0" applyFont="1" applyBorder="1" applyAlignment="1">
      <alignment horizontal="center" vertical="center" wrapText="1"/>
    </xf>
    <xf numFmtId="0" fontId="21" fillId="0" borderId="14" xfId="0" applyFont="1" applyBorder="1" applyAlignment="1">
      <alignment horizontal="left"/>
    </xf>
    <xf numFmtId="0" fontId="17" fillId="6" borderId="16" xfId="0" applyFont="1" applyFill="1" applyBorder="1" applyAlignment="1">
      <alignment horizontal="center" vertical="center"/>
    </xf>
    <xf numFmtId="0" fontId="22" fillId="5" borderId="15" xfId="0" applyFont="1" applyFill="1" applyBorder="1" applyAlignment="1">
      <alignment wrapText="1"/>
    </xf>
    <xf numFmtId="0" fontId="28" fillId="0" borderId="0" xfId="0" applyFont="1" applyAlignment="1">
      <alignment vertical="center"/>
    </xf>
    <xf numFmtId="0" fontId="5" fillId="7" borderId="3" xfId="0" applyFont="1" applyFill="1" applyBorder="1" applyAlignment="1">
      <alignment wrapText="1"/>
    </xf>
    <xf numFmtId="0" fontId="1" fillId="7" borderId="3" xfId="0" applyFont="1" applyFill="1" applyBorder="1" applyAlignment="1">
      <alignment wrapText="1"/>
    </xf>
    <xf numFmtId="0" fontId="0" fillId="7" borderId="3" xfId="0" applyFill="1" applyBorder="1"/>
    <xf numFmtId="0" fontId="31" fillId="0" borderId="0" xfId="0" applyFont="1"/>
    <xf numFmtId="0" fontId="32" fillId="8" borderId="0" xfId="0" applyFont="1" applyFill="1"/>
    <xf numFmtId="0" fontId="12" fillId="0" borderId="0" xfId="0" applyFont="1"/>
    <xf numFmtId="0" fontId="34" fillId="10" borderId="0" xfId="0" applyFont="1" applyFill="1" applyAlignment="1">
      <alignment horizontal="center"/>
    </xf>
    <xf numFmtId="0" fontId="34" fillId="2" borderId="0" xfId="0" applyFont="1" applyFill="1" applyAlignment="1">
      <alignment horizontal="center"/>
    </xf>
    <xf numFmtId="0" fontId="7" fillId="10" borderId="15" xfId="0" applyFont="1" applyFill="1" applyBorder="1" applyAlignment="1">
      <alignment vertical="center" wrapText="1"/>
    </xf>
    <xf numFmtId="0" fontId="5" fillId="10" borderId="15" xfId="0" applyFont="1" applyFill="1" applyBorder="1" applyAlignment="1">
      <alignment horizontal="center" wrapText="1"/>
    </xf>
    <xf numFmtId="0" fontId="5" fillId="10" borderId="11" xfId="0" applyFont="1" applyFill="1" applyBorder="1" applyAlignment="1">
      <alignment horizontal="center" wrapText="1"/>
    </xf>
    <xf numFmtId="0" fontId="7" fillId="0" borderId="15" xfId="0" applyFont="1" applyBorder="1" applyAlignment="1">
      <alignment vertical="center" wrapText="1"/>
    </xf>
    <xf numFmtId="0" fontId="5" fillId="0" borderId="15" xfId="0" applyFont="1" applyBorder="1" applyAlignment="1">
      <alignment horizontal="center" wrapText="1"/>
    </xf>
    <xf numFmtId="0" fontId="5" fillId="0" borderId="11" xfId="0" applyFont="1" applyBorder="1" applyAlignment="1">
      <alignment horizontal="center" wrapText="1"/>
    </xf>
    <xf numFmtId="0" fontId="25" fillId="0" borderId="22" xfId="0" applyFont="1" applyBorder="1" applyAlignment="1">
      <alignment vertical="top" wrapText="1"/>
    </xf>
    <xf numFmtId="0" fontId="35" fillId="0" borderId="23" xfId="0" applyFont="1" applyBorder="1" applyAlignment="1">
      <alignment horizontal="center" vertical="center" wrapText="1"/>
    </xf>
    <xf numFmtId="0" fontId="2" fillId="0" borderId="11" xfId="0" applyFont="1" applyBorder="1"/>
    <xf numFmtId="0" fontId="2" fillId="0" borderId="24" xfId="0" applyFont="1" applyBorder="1"/>
    <xf numFmtId="0" fontId="6" fillId="0" borderId="24" xfId="0" applyFont="1" applyBorder="1"/>
    <xf numFmtId="0" fontId="33" fillId="11" borderId="9" xfId="0" applyFont="1" applyFill="1" applyBorder="1" applyAlignment="1">
      <alignment horizontal="center"/>
    </xf>
    <xf numFmtId="0" fontId="34" fillId="12" borderId="0" xfId="0" applyFont="1" applyFill="1" applyAlignment="1">
      <alignment horizontal="center"/>
    </xf>
    <xf numFmtId="0" fontId="5" fillId="0" borderId="25" xfId="0" applyFont="1" applyBorder="1" applyAlignment="1">
      <alignment horizontal="center" wrapText="1"/>
    </xf>
    <xf numFmtId="0" fontId="5" fillId="0" borderId="25" xfId="0" applyFont="1" applyBorder="1" applyAlignment="1">
      <alignment horizontal="center" vertical="center" wrapText="1"/>
    </xf>
    <xf numFmtId="0" fontId="35" fillId="0" borderId="26" xfId="0" applyFont="1" applyBorder="1" applyAlignment="1">
      <alignment horizontal="left" vertical="top" wrapText="1"/>
    </xf>
    <xf numFmtId="0" fontId="25" fillId="0" borderId="27" xfId="0" applyFont="1" applyBorder="1" applyAlignment="1">
      <alignment horizontal="center" vertical="top" wrapText="1"/>
    </xf>
    <xf numFmtId="0" fontId="36" fillId="0" borderId="0" xfId="0" applyFont="1"/>
    <xf numFmtId="1" fontId="33" fillId="11" borderId="9" xfId="0" applyNumberFormat="1" applyFont="1" applyFill="1" applyBorder="1" applyAlignment="1">
      <alignment horizontal="center"/>
    </xf>
    <xf numFmtId="0" fontId="37" fillId="13" borderId="0" xfId="0" applyFont="1" applyFill="1"/>
    <xf numFmtId="0" fontId="37" fillId="12" borderId="0" xfId="0" applyFont="1" applyFill="1"/>
    <xf numFmtId="0" fontId="37" fillId="14" borderId="0" xfId="0" applyFont="1" applyFill="1"/>
    <xf numFmtId="0" fontId="37" fillId="9" borderId="0" xfId="0" applyFont="1" applyFill="1"/>
    <xf numFmtId="0" fontId="5" fillId="10" borderId="15" xfId="0" applyFont="1" applyFill="1" applyBorder="1"/>
    <xf numFmtId="0" fontId="5" fillId="0" borderId="25" xfId="0" applyFont="1" applyBorder="1" applyAlignment="1">
      <alignment wrapText="1"/>
    </xf>
    <xf numFmtId="0" fontId="33" fillId="0" borderId="0" xfId="0" applyFont="1" applyAlignment="1">
      <alignment wrapText="1"/>
    </xf>
    <xf numFmtId="0" fontId="33" fillId="11" borderId="8" xfId="0" applyFont="1" applyFill="1" applyBorder="1" applyAlignment="1">
      <alignment horizontal="right" wrapText="1"/>
    </xf>
    <xf numFmtId="0" fontId="38" fillId="0" borderId="0" xfId="3" applyFont="1"/>
    <xf numFmtId="0" fontId="6" fillId="0" borderId="16" xfId="0" applyFont="1" applyBorder="1" applyAlignment="1">
      <alignment wrapText="1"/>
    </xf>
    <xf numFmtId="0" fontId="0" fillId="7" borderId="28" xfId="0" applyFill="1" applyBorder="1"/>
    <xf numFmtId="0" fontId="39" fillId="12" borderId="1" xfId="0" applyFont="1" applyFill="1" applyBorder="1" applyAlignment="1">
      <alignment wrapText="1"/>
    </xf>
    <xf numFmtId="0" fontId="39" fillId="12" borderId="1" xfId="0" applyFont="1" applyFill="1" applyBorder="1" applyAlignment="1">
      <alignment horizontal="left" wrapText="1"/>
    </xf>
    <xf numFmtId="0" fontId="6" fillId="0" borderId="0" xfId="0" applyFont="1" applyAlignment="1">
      <alignment wrapText="1"/>
    </xf>
    <xf numFmtId="0" fontId="1" fillId="7" borderId="29" xfId="0" applyFont="1" applyFill="1" applyBorder="1" applyAlignment="1">
      <alignment wrapText="1"/>
    </xf>
    <xf numFmtId="0" fontId="0" fillId="0" borderId="29" xfId="0" applyBorder="1"/>
    <xf numFmtId="0" fontId="6" fillId="0" borderId="3" xfId="0" applyFont="1" applyBorder="1" applyAlignment="1">
      <alignment wrapText="1"/>
    </xf>
    <xf numFmtId="0" fontId="6" fillId="4" borderId="3" xfId="0" applyFont="1" applyFill="1" applyBorder="1" applyAlignment="1">
      <alignment horizontal="right" wrapText="1"/>
    </xf>
    <xf numFmtId="0" fontId="6" fillId="4" borderId="17" xfId="0" applyFont="1" applyFill="1" applyBorder="1" applyAlignment="1">
      <alignment wrapText="1"/>
    </xf>
    <xf numFmtId="0" fontId="0" fillId="7" borderId="29" xfId="0" applyFill="1" applyBorder="1"/>
    <xf numFmtId="0" fontId="1" fillId="0" borderId="0" xfId="0" applyFont="1" applyAlignment="1">
      <alignment horizontal="left"/>
    </xf>
    <xf numFmtId="0" fontId="6" fillId="0" borderId="12" xfId="0" applyFont="1" applyBorder="1" applyAlignment="1">
      <alignment horizontal="right" wrapText="1"/>
    </xf>
    <xf numFmtId="0" fontId="6" fillId="0" borderId="13" xfId="0" applyFont="1" applyBorder="1" applyAlignment="1">
      <alignment horizontal="right" wrapText="1"/>
    </xf>
    <xf numFmtId="0" fontId="6" fillId="4" borderId="30" xfId="0" applyFont="1" applyFill="1" applyBorder="1" applyAlignment="1">
      <alignment wrapText="1"/>
    </xf>
    <xf numFmtId="0" fontId="6" fillId="4" borderId="31" xfId="0" applyFont="1" applyFill="1" applyBorder="1" applyAlignment="1">
      <alignment wrapText="1"/>
    </xf>
    <xf numFmtId="0" fontId="6" fillId="4" borderId="32" xfId="0" applyFont="1" applyFill="1" applyBorder="1" applyAlignment="1">
      <alignment wrapText="1"/>
    </xf>
    <xf numFmtId="0" fontId="6" fillId="4" borderId="33" xfId="0" applyFont="1" applyFill="1" applyBorder="1" applyAlignment="1">
      <alignment wrapText="1"/>
    </xf>
    <xf numFmtId="0" fontId="6" fillId="4" borderId="31" xfId="0" applyFont="1" applyFill="1" applyBorder="1" applyAlignment="1">
      <alignment horizontal="right" wrapText="1"/>
    </xf>
    <xf numFmtId="0" fontId="2" fillId="0" borderId="3" xfId="0" applyFont="1" applyBorder="1"/>
    <xf numFmtId="0" fontId="40" fillId="2" borderId="3" xfId="0" applyFont="1" applyFill="1" applyBorder="1" applyAlignment="1">
      <alignment horizontal="center" wrapText="1"/>
    </xf>
    <xf numFmtId="0" fontId="41" fillId="0" borderId="34" xfId="0" applyFont="1" applyBorder="1" applyAlignment="1">
      <alignment wrapText="1"/>
    </xf>
    <xf numFmtId="0" fontId="41" fillId="0" borderId="12" xfId="0" applyFont="1" applyBorder="1" applyAlignment="1">
      <alignment wrapText="1"/>
    </xf>
    <xf numFmtId="0" fontId="40" fillId="7" borderId="3" xfId="0" applyFont="1" applyFill="1" applyBorder="1" applyAlignment="1">
      <alignment wrapText="1"/>
    </xf>
    <xf numFmtId="0" fontId="42" fillId="0" borderId="3" xfId="0" applyFont="1" applyBorder="1"/>
    <xf numFmtId="0" fontId="42" fillId="7" borderId="3" xfId="0" applyFont="1" applyFill="1" applyBorder="1"/>
    <xf numFmtId="0" fontId="42" fillId="7" borderId="29" xfId="0" applyFont="1" applyFill="1" applyBorder="1"/>
    <xf numFmtId="0" fontId="40" fillId="7" borderId="3" xfId="0" applyFont="1" applyFill="1" applyBorder="1" applyAlignment="1">
      <alignment horizontal="center" wrapText="1"/>
    </xf>
    <xf numFmtId="0" fontId="42" fillId="0" borderId="0" xfId="0" applyFont="1"/>
    <xf numFmtId="0" fontId="43" fillId="0" borderId="0" xfId="0" applyFont="1"/>
    <xf numFmtId="0" fontId="18" fillId="0" borderId="0" xfId="0" applyFont="1" applyAlignment="1">
      <alignment wrapText="1"/>
    </xf>
    <xf numFmtId="0" fontId="18" fillId="2" borderId="24" xfId="0" applyFont="1" applyFill="1" applyBorder="1" applyAlignment="1">
      <alignment horizontal="right"/>
    </xf>
    <xf numFmtId="0" fontId="2" fillId="0" borderId="0" xfId="0" applyFont="1" applyAlignment="1">
      <alignment horizontal="right"/>
    </xf>
    <xf numFmtId="0" fontId="18" fillId="2" borderId="11" xfId="0" applyFont="1" applyFill="1" applyBorder="1"/>
    <xf numFmtId="0" fontId="6" fillId="0" borderId="0" xfId="0" applyFont="1"/>
    <xf numFmtId="0" fontId="5" fillId="0" borderId="0" xfId="0" applyFont="1"/>
    <xf numFmtId="0" fontId="5" fillId="16" borderId="0" xfId="0" applyFont="1" applyFill="1"/>
    <xf numFmtId="0" fontId="15" fillId="17" borderId="3" xfId="0" applyFont="1" applyFill="1" applyBorder="1" applyAlignment="1">
      <alignment wrapText="1"/>
    </xf>
    <xf numFmtId="0" fontId="14" fillId="17" borderId="3" xfId="0" applyFont="1" applyFill="1" applyBorder="1" applyAlignment="1">
      <alignment wrapText="1"/>
    </xf>
    <xf numFmtId="0" fontId="42" fillId="0" borderId="3" xfId="0" applyFont="1" applyBorder="1" applyAlignment="1">
      <alignment wrapText="1"/>
    </xf>
    <xf numFmtId="0" fontId="42" fillId="17" borderId="3" xfId="0" applyFont="1" applyFill="1" applyBorder="1"/>
    <xf numFmtId="0" fontId="44" fillId="0" borderId="35" xfId="0" applyFont="1" applyBorder="1" applyAlignment="1">
      <alignment vertical="center"/>
    </xf>
    <xf numFmtId="0" fontId="44" fillId="0" borderId="36" xfId="0" applyFont="1" applyBorder="1" applyAlignment="1">
      <alignment vertical="center"/>
    </xf>
    <xf numFmtId="0" fontId="45" fillId="0" borderId="36" xfId="0" applyFont="1" applyBorder="1"/>
    <xf numFmtId="0" fontId="45" fillId="0" borderId="0" xfId="0" applyFont="1"/>
    <xf numFmtId="0" fontId="33" fillId="0" borderId="0" xfId="0" applyFont="1" applyAlignment="1">
      <alignment vertical="top"/>
    </xf>
    <xf numFmtId="0" fontId="33" fillId="0" borderId="0" xfId="0" applyFont="1" applyAlignment="1">
      <alignment vertical="top" wrapText="1"/>
    </xf>
    <xf numFmtId="0" fontId="46" fillId="0" borderId="0" xfId="0" applyFont="1" applyAlignment="1">
      <alignment vertical="top"/>
    </xf>
    <xf numFmtId="0" fontId="0" fillId="0" borderId="37" xfId="0" applyBorder="1"/>
    <xf numFmtId="0" fontId="47" fillId="0" borderId="38" xfId="0" applyFont="1" applyBorder="1" applyAlignment="1">
      <alignment vertical="top"/>
    </xf>
    <xf numFmtId="0" fontId="47" fillId="0" borderId="39" xfId="0" applyFont="1" applyBorder="1" applyAlignment="1">
      <alignment vertical="top" wrapText="1"/>
    </xf>
    <xf numFmtId="0" fontId="0" fillId="0" borderId="39" xfId="0" applyBorder="1"/>
    <xf numFmtId="0" fontId="47" fillId="0" borderId="0" xfId="0" applyFont="1" applyAlignment="1">
      <alignment vertical="top" wrapText="1"/>
    </xf>
    <xf numFmtId="0" fontId="13" fillId="0" borderId="0" xfId="0" applyFont="1" applyAlignment="1">
      <alignment horizontal="left" vertical="top" wrapText="1"/>
    </xf>
    <xf numFmtId="0" fontId="11" fillId="0" borderId="0" xfId="0" applyFont="1" applyAlignment="1">
      <alignment wrapText="1"/>
    </xf>
    <xf numFmtId="0" fontId="13" fillId="0" borderId="0" xfId="0" applyFont="1"/>
    <xf numFmtId="0" fontId="50" fillId="12" borderId="2" xfId="0" applyFont="1" applyFill="1" applyBorder="1" applyAlignment="1">
      <alignment wrapText="1"/>
    </xf>
    <xf numFmtId="0" fontId="2" fillId="15" borderId="0" xfId="0" applyFont="1" applyFill="1"/>
    <xf numFmtId="0" fontId="45" fillId="0" borderId="36" xfId="0" applyFont="1" applyBorder="1" applyAlignment="1">
      <alignment horizontal="center"/>
    </xf>
    <xf numFmtId="0" fontId="45" fillId="0" borderId="0" xfId="0" applyFont="1" applyAlignment="1">
      <alignment horizontal="center"/>
    </xf>
    <xf numFmtId="0" fontId="47" fillId="0" borderId="39" xfId="0" applyFont="1" applyBorder="1" applyAlignment="1">
      <alignment horizontal="center" vertical="top" wrapText="1"/>
    </xf>
    <xf numFmtId="0" fontId="47" fillId="0" borderId="0" xfId="0" applyFont="1" applyAlignment="1">
      <alignment horizontal="center" vertical="top" wrapText="1"/>
    </xf>
    <xf numFmtId="0" fontId="13" fillId="0" borderId="0" xfId="0" applyFont="1" applyAlignment="1">
      <alignment horizontal="center" vertical="top" wrapText="1"/>
    </xf>
    <xf numFmtId="0" fontId="0" fillId="0" borderId="0" xfId="0" applyAlignment="1">
      <alignment horizontal="center"/>
    </xf>
    <xf numFmtId="0" fontId="21" fillId="0" borderId="18" xfId="0" applyFont="1" applyBorder="1"/>
    <xf numFmtId="0" fontId="21" fillId="0" borderId="44" xfId="0" applyFont="1" applyBorder="1" applyAlignment="1">
      <alignment horizontal="left"/>
    </xf>
    <xf numFmtId="0" fontId="21" fillId="0" borderId="16" xfId="0" applyFont="1" applyBorder="1"/>
    <xf numFmtId="0" fontId="26" fillId="0" borderId="16" xfId="0" applyFont="1" applyBorder="1"/>
    <xf numFmtId="0" fontId="21" fillId="0" borderId="45" xfId="0" applyFont="1" applyBorder="1" applyAlignment="1">
      <alignment horizontal="left"/>
    </xf>
    <xf numFmtId="0" fontId="21" fillId="0" borderId="13" xfId="0" applyFont="1" applyBorder="1"/>
    <xf numFmtId="0" fontId="26" fillId="0" borderId="13" xfId="0" applyFont="1" applyBorder="1"/>
    <xf numFmtId="0" fontId="52" fillId="0" borderId="0" xfId="0" applyFont="1"/>
    <xf numFmtId="0" fontId="27" fillId="6" borderId="0" xfId="3" applyFill="1" applyAlignment="1">
      <alignment horizontal="center" vertical="center"/>
    </xf>
    <xf numFmtId="0" fontId="53" fillId="0" borderId="0" xfId="0" applyFont="1"/>
    <xf numFmtId="0" fontId="55" fillId="0" borderId="0" xfId="0" applyFont="1" applyAlignment="1">
      <alignment wrapText="1"/>
    </xf>
    <xf numFmtId="0" fontId="56" fillId="0" borderId="0" xfId="0" applyFont="1"/>
    <xf numFmtId="0" fontId="56" fillId="0" borderId="0" xfId="0" applyFont="1" applyAlignment="1">
      <alignment horizontal="center"/>
    </xf>
    <xf numFmtId="0" fontId="56" fillId="6" borderId="0" xfId="0" applyFont="1" applyFill="1" applyAlignment="1">
      <alignment horizontal="center"/>
    </xf>
    <xf numFmtId="0" fontId="56" fillId="3" borderId="8" xfId="0" applyFont="1" applyFill="1" applyBorder="1" applyAlignment="1">
      <alignment horizontal="left" vertical="top" wrapText="1"/>
    </xf>
    <xf numFmtId="0" fontId="56" fillId="3" borderId="9" xfId="0" applyFont="1" applyFill="1" applyBorder="1" applyAlignment="1">
      <alignment horizontal="center" vertical="top" wrapText="1"/>
    </xf>
    <xf numFmtId="0" fontId="22" fillId="0" borderId="12" xfId="0" applyFont="1" applyBorder="1" applyAlignment="1">
      <alignment horizontal="center"/>
    </xf>
    <xf numFmtId="0" fontId="53" fillId="0" borderId="46" xfId="0" applyFont="1" applyBorder="1" applyAlignment="1">
      <alignment vertical="top"/>
    </xf>
    <xf numFmtId="0" fontId="53" fillId="0" borderId="47" xfId="0" applyFont="1" applyBorder="1" applyAlignment="1">
      <alignment horizontal="center" vertical="top"/>
    </xf>
    <xf numFmtId="0" fontId="53" fillId="0" borderId="48" xfId="0" applyFont="1" applyBorder="1" applyAlignment="1">
      <alignment horizontal="center" vertical="top"/>
    </xf>
    <xf numFmtId="0" fontId="53" fillId="0" borderId="12" xfId="0" applyFont="1" applyBorder="1"/>
    <xf numFmtId="0" fontId="53" fillId="0" borderId="46" xfId="0" applyFont="1" applyBorder="1" applyAlignment="1">
      <alignment horizontal="left" vertical="top"/>
    </xf>
    <xf numFmtId="0" fontId="53" fillId="0" borderId="46" xfId="0" applyFont="1" applyBorder="1"/>
    <xf numFmtId="0" fontId="53" fillId="0" borderId="49" xfId="0" applyFont="1" applyBorder="1"/>
    <xf numFmtId="0" fontId="56" fillId="11" borderId="8" xfId="0" applyFont="1" applyFill="1" applyBorder="1" applyAlignment="1">
      <alignment horizontal="right"/>
    </xf>
    <xf numFmtId="0" fontId="56" fillId="11" borderId="9" xfId="0" applyFont="1" applyFill="1" applyBorder="1" applyAlignment="1">
      <alignment horizontal="center"/>
    </xf>
    <xf numFmtId="0" fontId="53" fillId="18" borderId="0" xfId="0" applyFont="1" applyFill="1"/>
    <xf numFmtId="0" fontId="6" fillId="0" borderId="13" xfId="0" applyFont="1" applyBorder="1"/>
    <xf numFmtId="0" fontId="6" fillId="0" borderId="12" xfId="0" applyFont="1" applyBorder="1"/>
    <xf numFmtId="0" fontId="6" fillId="0" borderId="20" xfId="0" applyFont="1" applyBorder="1"/>
    <xf numFmtId="0" fontId="6" fillId="0" borderId="3" xfId="0" applyFont="1" applyBorder="1"/>
    <xf numFmtId="0" fontId="57" fillId="0" borderId="0" xfId="0" applyFont="1" applyAlignment="1">
      <alignment horizontal="left"/>
    </xf>
    <xf numFmtId="0" fontId="54" fillId="0" borderId="50" xfId="0" applyFont="1" applyBorder="1" applyAlignment="1">
      <alignment vertical="top" wrapText="1"/>
    </xf>
    <xf numFmtId="0" fontId="53" fillId="0" borderId="50" xfId="0" applyFont="1" applyBorder="1"/>
    <xf numFmtId="0" fontId="23" fillId="0" borderId="50" xfId="0" applyFont="1" applyBorder="1"/>
    <xf numFmtId="0" fontId="41" fillId="0" borderId="3" xfId="0" applyFont="1" applyBorder="1"/>
    <xf numFmtId="0" fontId="41" fillId="0" borderId="13" xfId="0" applyFont="1" applyBorder="1"/>
    <xf numFmtId="0" fontId="41" fillId="0" borderId="20" xfId="0" applyFont="1" applyBorder="1"/>
    <xf numFmtId="0" fontId="41" fillId="17" borderId="14" xfId="0" applyFont="1" applyFill="1" applyBorder="1"/>
    <xf numFmtId="0" fontId="41" fillId="17" borderId="12" xfId="0" applyFont="1" applyFill="1" applyBorder="1"/>
    <xf numFmtId="0" fontId="41" fillId="0" borderId="12" xfId="0" applyFont="1" applyBorder="1"/>
    <xf numFmtId="0" fontId="41" fillId="0" borderId="16" xfId="0" applyFont="1" applyBorder="1"/>
    <xf numFmtId="0" fontId="41" fillId="0" borderId="51" xfId="0" applyFont="1" applyBorder="1"/>
    <xf numFmtId="0" fontId="41" fillId="0" borderId="0" xfId="0" applyFont="1"/>
    <xf numFmtId="0" fontId="41" fillId="17" borderId="3" xfId="0" applyFont="1" applyFill="1" applyBorder="1"/>
    <xf numFmtId="0" fontId="41" fillId="0" borderId="17" xfId="0" applyFont="1" applyBorder="1"/>
    <xf numFmtId="0" fontId="23" fillId="0" borderId="52" xfId="0" applyFont="1" applyBorder="1"/>
    <xf numFmtId="0" fontId="6" fillId="0" borderId="21" xfId="0" applyFont="1" applyBorder="1"/>
    <xf numFmtId="0" fontId="0" fillId="17" borderId="3" xfId="0" applyFill="1" applyBorder="1"/>
    <xf numFmtId="0" fontId="6" fillId="0" borderId="13" xfId="0" applyFont="1" applyBorder="1" applyAlignment="1">
      <alignment horizontal="right"/>
    </xf>
    <xf numFmtId="0" fontId="58" fillId="0" borderId="0" xfId="0" applyFont="1"/>
    <xf numFmtId="0" fontId="27" fillId="0" borderId="22" xfId="3" applyBorder="1" applyAlignment="1">
      <alignment vertical="top" wrapText="1"/>
    </xf>
    <xf numFmtId="0" fontId="54" fillId="0" borderId="23" xfId="0" applyFont="1" applyBorder="1" applyAlignment="1">
      <alignment horizontal="center" vertical="top" wrapText="1"/>
    </xf>
    <xf numFmtId="0" fontId="27" fillId="0" borderId="26" xfId="3" applyBorder="1" applyAlignment="1">
      <alignment horizontal="left" vertical="top" wrapText="1"/>
    </xf>
    <xf numFmtId="0" fontId="54" fillId="0" borderId="27" xfId="0" applyFont="1" applyBorder="1" applyAlignment="1">
      <alignment horizontal="center" vertical="top" wrapText="1"/>
    </xf>
    <xf numFmtId="0" fontId="23" fillId="0" borderId="0" xfId="0" applyFont="1" applyAlignment="1">
      <alignment wrapText="1"/>
    </xf>
    <xf numFmtId="0" fontId="25" fillId="0" borderId="0" xfId="0" applyFont="1" applyAlignment="1">
      <alignment horizontal="center" vertical="center" wrapText="1"/>
    </xf>
    <xf numFmtId="0" fontId="56" fillId="0" borderId="0" xfId="0" applyFont="1" applyAlignment="1">
      <alignment horizontal="left" wrapText="1"/>
    </xf>
    <xf numFmtId="0" fontId="54" fillId="0" borderId="0" xfId="0" applyFont="1" applyAlignment="1">
      <alignment wrapText="1"/>
    </xf>
    <xf numFmtId="0" fontId="53" fillId="0" borderId="0" xfId="0" applyFont="1" applyAlignment="1">
      <alignment wrapText="1"/>
    </xf>
    <xf numFmtId="0" fontId="56" fillId="0" borderId="0" xfId="0" applyFont="1" applyAlignment="1">
      <alignment horizontal="center" wrapText="1"/>
    </xf>
    <xf numFmtId="0" fontId="56" fillId="6" borderId="0" xfId="0" applyFont="1" applyFill="1" applyAlignment="1">
      <alignment horizontal="center" wrapText="1"/>
    </xf>
    <xf numFmtId="0" fontId="7" fillId="0" borderId="12" xfId="0" applyFont="1" applyBorder="1" applyAlignment="1">
      <alignment horizontal="center" wrapText="1"/>
    </xf>
    <xf numFmtId="0" fontId="53" fillId="0" borderId="12" xfId="0" applyFont="1" applyBorder="1" applyAlignment="1">
      <alignment wrapText="1"/>
    </xf>
    <xf numFmtId="0" fontId="54" fillId="0" borderId="26" xfId="0" applyFont="1" applyBorder="1" applyAlignment="1">
      <alignment wrapText="1"/>
    </xf>
    <xf numFmtId="0" fontId="54" fillId="0" borderId="27" xfId="0" applyFont="1" applyBorder="1" applyAlignment="1">
      <alignment horizontal="center" wrapText="1"/>
    </xf>
    <xf numFmtId="0" fontId="54" fillId="0" borderId="53" xfId="0" applyFont="1" applyBorder="1" applyAlignment="1">
      <alignment wrapText="1"/>
    </xf>
    <xf numFmtId="0" fontId="54" fillId="0" borderId="54" xfId="0" applyFont="1" applyBorder="1" applyAlignment="1">
      <alignment horizontal="center" wrapText="1"/>
    </xf>
    <xf numFmtId="0" fontId="56" fillId="11" borderId="8" xfId="0" applyFont="1" applyFill="1" applyBorder="1" applyAlignment="1">
      <alignment horizontal="right" wrapText="1"/>
    </xf>
    <xf numFmtId="0" fontId="56" fillId="11" borderId="9" xfId="0" applyFont="1" applyFill="1" applyBorder="1" applyAlignment="1">
      <alignment horizontal="center" wrapText="1"/>
    </xf>
    <xf numFmtId="0" fontId="25" fillId="0" borderId="0" xfId="0" applyFont="1" applyAlignment="1">
      <alignment wrapText="1"/>
    </xf>
    <xf numFmtId="0" fontId="6" fillId="0" borderId="12" xfId="0" applyFont="1" applyBorder="1" applyAlignment="1">
      <alignment horizontal="left" indent="1"/>
    </xf>
    <xf numFmtId="0" fontId="6" fillId="0" borderId="13" xfId="0" applyFont="1" applyBorder="1" applyAlignment="1">
      <alignment horizontal="left" indent="1"/>
    </xf>
    <xf numFmtId="0" fontId="40"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1" fillId="0" borderId="3" xfId="0" applyFont="1" applyBorder="1" applyAlignment="1">
      <alignment wrapText="1"/>
    </xf>
    <xf numFmtId="0" fontId="40" fillId="7" borderId="12" xfId="0" applyFont="1" applyFill="1" applyBorder="1" applyAlignment="1">
      <alignment wrapText="1"/>
    </xf>
    <xf numFmtId="0" fontId="40" fillId="7" borderId="12" xfId="0" applyFont="1" applyFill="1" applyBorder="1" applyAlignment="1">
      <alignment horizontal="center" wrapText="1"/>
    </xf>
    <xf numFmtId="0" fontId="42" fillId="7" borderId="4" xfId="0" applyFont="1" applyFill="1" applyBorder="1"/>
    <xf numFmtId="0" fontId="42" fillId="0" borderId="12" xfId="0" applyFont="1" applyBorder="1"/>
    <xf numFmtId="0" fontId="42" fillId="15" borderId="3" xfId="0" applyFont="1" applyFill="1" applyBorder="1" applyAlignment="1">
      <alignment wrapText="1"/>
    </xf>
    <xf numFmtId="0" fontId="42" fillId="7" borderId="12" xfId="0" applyFont="1" applyFill="1" applyBorder="1"/>
    <xf numFmtId="0" fontId="42" fillId="0" borderId="2" xfId="0" applyFont="1" applyBorder="1"/>
    <xf numFmtId="0" fontId="42" fillId="0" borderId="6" xfId="0" applyFont="1" applyBorder="1"/>
    <xf numFmtId="0" fontId="42" fillId="0" borderId="14" xfId="0" applyFont="1" applyBorder="1"/>
    <xf numFmtId="0" fontId="41" fillId="0" borderId="13" xfId="0" applyFont="1" applyBorder="1" applyAlignment="1">
      <alignment wrapText="1"/>
    </xf>
    <xf numFmtId="0" fontId="41" fillId="4" borderId="12" xfId="0" applyFont="1" applyFill="1" applyBorder="1" applyAlignment="1">
      <alignment wrapText="1"/>
    </xf>
    <xf numFmtId="0" fontId="41" fillId="4" borderId="13" xfId="0" applyFont="1" applyFill="1" applyBorder="1" applyAlignment="1">
      <alignment wrapText="1"/>
    </xf>
    <xf numFmtId="0" fontId="41" fillId="4" borderId="3" xfId="0" applyFont="1" applyFill="1" applyBorder="1" applyAlignment="1">
      <alignment wrapText="1"/>
    </xf>
    <xf numFmtId="10" fontId="43" fillId="0" borderId="0" xfId="0" applyNumberFormat="1" applyFont="1"/>
    <xf numFmtId="0" fontId="59" fillId="6" borderId="0" xfId="3" applyFont="1" applyFill="1" applyAlignment="1">
      <alignment horizontal="center" vertical="center"/>
    </xf>
    <xf numFmtId="0" fontId="38" fillId="6" borderId="0" xfId="3" applyFont="1" applyFill="1" applyAlignment="1">
      <alignment horizontal="center" vertical="center"/>
    </xf>
    <xf numFmtId="0" fontId="60" fillId="0" borderId="41" xfId="0" applyFont="1" applyBorder="1"/>
    <xf numFmtId="0" fontId="61" fillId="0" borderId="5" xfId="0" applyFont="1" applyBorder="1"/>
    <xf numFmtId="0" fontId="61" fillId="0" borderId="5" xfId="0" applyFont="1" applyBorder="1" applyAlignment="1">
      <alignment horizontal="center"/>
    </xf>
    <xf numFmtId="0" fontId="61" fillId="0" borderId="7" xfId="0" applyFont="1" applyBorder="1"/>
    <xf numFmtId="1" fontId="61" fillId="0" borderId="3" xfId="0" applyNumberFormat="1" applyFont="1" applyBorder="1" applyAlignment="1">
      <alignment horizontal="right"/>
    </xf>
    <xf numFmtId="1" fontId="61" fillId="15" borderId="3" xfId="0" applyNumberFormat="1" applyFont="1" applyFill="1" applyBorder="1"/>
    <xf numFmtId="0" fontId="61" fillId="15" borderId="3" xfId="0" applyFont="1" applyFill="1" applyBorder="1"/>
    <xf numFmtId="9" fontId="61" fillId="0" borderId="5" xfId="2" applyFont="1" applyBorder="1" applyAlignment="1"/>
    <xf numFmtId="164" fontId="61" fillId="0" borderId="5" xfId="2" applyNumberFormat="1" applyFont="1" applyBorder="1" applyAlignment="1"/>
    <xf numFmtId="165" fontId="61" fillId="15" borderId="3" xfId="1" applyNumberFormat="1" applyFont="1" applyFill="1" applyBorder="1" applyAlignment="1"/>
    <xf numFmtId="164" fontId="61" fillId="0" borderId="3" xfId="0" applyNumberFormat="1" applyFont="1" applyBorder="1"/>
    <xf numFmtId="0" fontId="61" fillId="0" borderId="3" xfId="0" applyFont="1" applyBorder="1"/>
    <xf numFmtId="41" fontId="61" fillId="0" borderId="7" xfId="1" applyFont="1" applyBorder="1" applyAlignment="1"/>
    <xf numFmtId="41" fontId="61" fillId="0" borderId="3" xfId="1" applyFont="1" applyBorder="1" applyAlignment="1"/>
    <xf numFmtId="165" fontId="61" fillId="0" borderId="7" xfId="1" applyNumberFormat="1" applyFont="1" applyBorder="1" applyAlignment="1"/>
    <xf numFmtId="165" fontId="61" fillId="0" borderId="3" xfId="1" applyNumberFormat="1" applyFont="1" applyBorder="1" applyAlignment="1"/>
    <xf numFmtId="1" fontId="61" fillId="0" borderId="7" xfId="0" applyNumberFormat="1" applyFont="1" applyBorder="1"/>
    <xf numFmtId="1" fontId="61" fillId="0" borderId="3" xfId="0" applyNumberFormat="1" applyFont="1" applyBorder="1"/>
    <xf numFmtId="9" fontId="61" fillId="0" borderId="5" xfId="2" applyFont="1" applyFill="1" applyBorder="1" applyAlignment="1"/>
    <xf numFmtId="2" fontId="61" fillId="0" borderId="7" xfId="0" applyNumberFormat="1" applyFont="1" applyBorder="1"/>
    <xf numFmtId="166" fontId="61" fillId="0" borderId="3" xfId="1" applyNumberFormat="1" applyFont="1" applyFill="1" applyBorder="1" applyAlignment="1"/>
    <xf numFmtId="2" fontId="61" fillId="0" borderId="3" xfId="0" applyNumberFormat="1" applyFont="1" applyBorder="1"/>
    <xf numFmtId="0" fontId="60" fillId="0" borderId="41" xfId="0" applyFont="1" applyBorder="1" applyAlignment="1">
      <alignment horizontal="right"/>
    </xf>
    <xf numFmtId="41" fontId="61" fillId="15" borderId="3" xfId="1" applyFont="1" applyFill="1" applyBorder="1" applyAlignment="1"/>
    <xf numFmtId="41" fontId="61" fillId="15" borderId="3" xfId="0" applyNumberFormat="1" applyFont="1" applyFill="1" applyBorder="1"/>
    <xf numFmtId="167" fontId="61" fillId="0" borderId="7" xfId="0" applyNumberFormat="1" applyFont="1" applyBorder="1"/>
    <xf numFmtId="2" fontId="61" fillId="15" borderId="3" xfId="0" applyNumberFormat="1" applyFont="1" applyFill="1" applyBorder="1"/>
    <xf numFmtId="2" fontId="62" fillId="15" borderId="3" xfId="0" applyNumberFormat="1" applyFont="1" applyFill="1" applyBorder="1"/>
    <xf numFmtId="164" fontId="61" fillId="15" borderId="3" xfId="0" applyNumberFormat="1" applyFont="1" applyFill="1" applyBorder="1"/>
    <xf numFmtId="1" fontId="61" fillId="0" borderId="3" xfId="1" applyNumberFormat="1" applyFont="1" applyBorder="1" applyAlignment="1"/>
    <xf numFmtId="0" fontId="60" fillId="0" borderId="42" xfId="0" applyFont="1" applyBorder="1"/>
    <xf numFmtId="0" fontId="61" fillId="0" borderId="43" xfId="0" applyFont="1" applyBorder="1"/>
    <xf numFmtId="0" fontId="61" fillId="0" borderId="43" xfId="0" applyFont="1" applyBorder="1" applyAlignment="1">
      <alignment horizontal="center"/>
    </xf>
    <xf numFmtId="0" fontId="61" fillId="0" borderId="40" xfId="0" applyFont="1" applyBorder="1"/>
    <xf numFmtId="0" fontId="63" fillId="0" borderId="0" xfId="0" applyFont="1" applyAlignment="1">
      <alignment vertical="top" wrapText="1"/>
    </xf>
    <xf numFmtId="0" fontId="61" fillId="0" borderId="11" xfId="0" applyFont="1" applyBorder="1"/>
    <xf numFmtId="164" fontId="61" fillId="15" borderId="55" xfId="0" applyNumberFormat="1" applyFont="1" applyFill="1" applyBorder="1"/>
    <xf numFmtId="2" fontId="61" fillId="15" borderId="55" xfId="0" applyNumberFormat="1" applyFont="1" applyFill="1" applyBorder="1"/>
    <xf numFmtId="0" fontId="61" fillId="15" borderId="55" xfId="0" applyFont="1" applyFill="1" applyBorder="1"/>
    <xf numFmtId="0" fontId="61" fillId="15" borderId="28" xfId="0" applyFont="1" applyFill="1" applyBorder="1"/>
    <xf numFmtId="1" fontId="61" fillId="0" borderId="11" xfId="0" applyNumberFormat="1" applyFont="1" applyBorder="1"/>
    <xf numFmtId="2" fontId="61" fillId="0" borderId="56" xfId="0" applyNumberFormat="1" applyFont="1" applyBorder="1"/>
    <xf numFmtId="165" fontId="61" fillId="0" borderId="55" xfId="1" applyNumberFormat="1" applyFont="1" applyBorder="1" applyAlignment="1"/>
    <xf numFmtId="1" fontId="61" fillId="0" borderId="4" xfId="0" applyNumberFormat="1" applyFont="1" applyBorder="1"/>
    <xf numFmtId="0" fontId="61" fillId="0" borderId="28" xfId="0" applyFont="1" applyBorder="1"/>
    <xf numFmtId="0" fontId="60" fillId="15" borderId="41" xfId="0" applyFont="1" applyFill="1" applyBorder="1"/>
    <xf numFmtId="0" fontId="61" fillId="15" borderId="5" xfId="0" applyFont="1" applyFill="1" applyBorder="1"/>
    <xf numFmtId="0" fontId="61" fillId="15" borderId="5" xfId="0" applyFont="1" applyFill="1" applyBorder="1" applyAlignment="1">
      <alignment horizontal="center"/>
    </xf>
    <xf numFmtId="1" fontId="61" fillId="15" borderId="5" xfId="0" applyNumberFormat="1" applyFont="1" applyFill="1" applyBorder="1"/>
    <xf numFmtId="1" fontId="61" fillId="15" borderId="7" xfId="0" applyNumberFormat="1" applyFont="1" applyFill="1" applyBorder="1"/>
    <xf numFmtId="1" fontId="61" fillId="0" borderId="5" xfId="2" applyNumberFormat="1" applyFont="1" applyBorder="1" applyAlignment="1"/>
    <xf numFmtId="0" fontId="61" fillId="0" borderId="57" xfId="0" applyFont="1" applyBorder="1"/>
    <xf numFmtId="0" fontId="64" fillId="4" borderId="3" xfId="0" applyFont="1" applyFill="1" applyBorder="1" applyAlignment="1">
      <alignment wrapText="1"/>
    </xf>
    <xf numFmtId="0" fontId="64" fillId="4" borderId="17" xfId="0" applyFont="1" applyFill="1" applyBorder="1" applyAlignment="1">
      <alignment wrapText="1"/>
    </xf>
    <xf numFmtId="0" fontId="64" fillId="4" borderId="3" xfId="0" applyFont="1" applyFill="1" applyBorder="1" applyAlignment="1">
      <alignment horizontal="right" wrapText="1"/>
    </xf>
    <xf numFmtId="0" fontId="64" fillId="0" borderId="16" xfId="0" applyFont="1" applyBorder="1" applyAlignment="1">
      <alignment wrapText="1"/>
    </xf>
    <xf numFmtId="0" fontId="64" fillId="0" borderId="12" xfId="0" applyFont="1" applyBorder="1" applyAlignment="1">
      <alignment wrapText="1"/>
    </xf>
    <xf numFmtId="0" fontId="64" fillId="0" borderId="12" xfId="0" applyFont="1" applyBorder="1" applyAlignment="1">
      <alignment horizontal="right" wrapText="1"/>
    </xf>
    <xf numFmtId="0" fontId="64" fillId="4" borderId="32" xfId="0" applyFont="1" applyFill="1" applyBorder="1" applyAlignment="1">
      <alignment wrapText="1"/>
    </xf>
    <xf numFmtId="0" fontId="64" fillId="4" borderId="33" xfId="0" applyFont="1" applyFill="1" applyBorder="1" applyAlignment="1">
      <alignment wrapText="1"/>
    </xf>
    <xf numFmtId="0" fontId="64" fillId="4" borderId="31" xfId="0" applyFont="1" applyFill="1" applyBorder="1" applyAlignment="1">
      <alignment wrapText="1"/>
    </xf>
    <xf numFmtId="0" fontId="64" fillId="4" borderId="31" xfId="0" applyFont="1" applyFill="1" applyBorder="1" applyAlignment="1">
      <alignment horizontal="right" wrapText="1"/>
    </xf>
    <xf numFmtId="0" fontId="65" fillId="0" borderId="0" xfId="0" applyFont="1" applyAlignment="1">
      <alignment horizontal="right"/>
    </xf>
    <xf numFmtId="0" fontId="57" fillId="0" borderId="0" xfId="0" applyFont="1"/>
    <xf numFmtId="0" fontId="0" fillId="0" borderId="11" xfId="0" applyBorder="1"/>
    <xf numFmtId="0" fontId="0" fillId="0" borderId="55" xfId="0" applyBorder="1"/>
    <xf numFmtId="0" fontId="0" fillId="0" borderId="28" xfId="0" applyBorder="1"/>
    <xf numFmtId="0" fontId="0" fillId="17" borderId="29" xfId="0" applyFill="1" applyBorder="1"/>
    <xf numFmtId="0" fontId="61" fillId="0" borderId="3" xfId="0" applyFont="1" applyBorder="1" applyAlignment="1">
      <alignment horizontal="center"/>
    </xf>
    <xf numFmtId="1" fontId="61" fillId="15" borderId="3" xfId="0" applyNumberFormat="1" applyFont="1" applyFill="1" applyBorder="1" applyAlignment="1">
      <alignment horizontal="center"/>
    </xf>
    <xf numFmtId="0" fontId="61" fillId="0" borderId="11" xfId="0" applyFont="1" applyBorder="1" applyAlignment="1">
      <alignment horizontal="center"/>
    </xf>
    <xf numFmtId="0" fontId="61" fillId="15" borderId="28" xfId="0" applyFont="1" applyFill="1" applyBorder="1" applyAlignment="1">
      <alignment horizontal="center"/>
    </xf>
    <xf numFmtId="0" fontId="61" fillId="7" borderId="11" xfId="0" applyFont="1" applyFill="1" applyBorder="1"/>
    <xf numFmtId="0" fontId="61" fillId="7" borderId="51" xfId="0" applyFont="1" applyFill="1" applyBorder="1"/>
    <xf numFmtId="0" fontId="61" fillId="7" borderId="3" xfId="0" applyFont="1" applyFill="1" applyBorder="1"/>
    <xf numFmtId="0" fontId="61" fillId="7" borderId="28" xfId="0" applyFont="1" applyFill="1" applyBorder="1"/>
    <xf numFmtId="0" fontId="51" fillId="12" borderId="5" xfId="0" applyFont="1" applyFill="1" applyBorder="1" applyAlignment="1">
      <alignment wrapText="1"/>
    </xf>
    <xf numFmtId="0" fontId="51" fillId="12" borderId="58" xfId="0" applyFont="1" applyFill="1" applyBorder="1" applyAlignment="1">
      <alignment wrapText="1"/>
    </xf>
    <xf numFmtId="0" fontId="51" fillId="12" borderId="58" xfId="0" applyFont="1" applyFill="1" applyBorder="1" applyAlignment="1">
      <alignment horizontal="center" wrapText="1"/>
    </xf>
    <xf numFmtId="0" fontId="51" fillId="12" borderId="58" xfId="0" applyFont="1" applyFill="1" applyBorder="1" applyAlignment="1">
      <alignment vertical="center" wrapText="1"/>
    </xf>
    <xf numFmtId="0" fontId="51" fillId="12" borderId="58" xfId="0" applyFont="1" applyFill="1" applyBorder="1" applyAlignment="1">
      <alignment horizontal="center" vertical="center" wrapText="1"/>
    </xf>
    <xf numFmtId="0" fontId="51" fillId="12" borderId="5" xfId="0" applyFont="1" applyFill="1" applyBorder="1" applyAlignment="1">
      <alignment horizontal="center" vertical="center" wrapText="1"/>
    </xf>
    <xf numFmtId="0" fontId="51" fillId="12" borderId="56" xfId="0" applyFont="1" applyFill="1" applyBorder="1" applyAlignment="1">
      <alignment horizontal="center" vertical="center" wrapText="1"/>
    </xf>
    <xf numFmtId="0" fontId="51" fillId="12" borderId="43" xfId="0" applyFont="1" applyFill="1" applyBorder="1" applyAlignment="1">
      <alignment horizontal="center" vertical="center" wrapText="1"/>
    </xf>
    <xf numFmtId="0" fontId="49" fillId="2" borderId="43" xfId="0" applyFont="1" applyFill="1" applyBorder="1" applyAlignment="1">
      <alignment horizontal="center" vertical="center" wrapText="1"/>
    </xf>
    <xf numFmtId="0" fontId="61" fillId="0" borderId="3" xfId="0" applyFont="1" applyBorder="1" applyAlignment="1">
      <alignment horizontal="right"/>
    </xf>
    <xf numFmtId="0" fontId="21" fillId="0" borderId="0" xfId="0" applyFont="1"/>
    <xf numFmtId="0" fontId="17" fillId="0" borderId="19"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29" fillId="0" borderId="3" xfId="3" applyFont="1" applyFill="1" applyBorder="1" applyAlignment="1">
      <alignment horizontal="center"/>
    </xf>
    <xf numFmtId="0" fontId="30" fillId="0" borderId="3" xfId="0" applyFont="1" applyBorder="1" applyAlignment="1">
      <alignment horizontal="center"/>
    </xf>
    <xf numFmtId="0" fontId="17" fillId="0" borderId="20" xfId="0" applyFont="1" applyBorder="1" applyAlignment="1">
      <alignment horizontal="center" vertical="center" wrapText="1"/>
    </xf>
    <xf numFmtId="0" fontId="17" fillId="0" borderId="19" xfId="0" applyFont="1" applyBorder="1" applyAlignment="1">
      <alignment horizontal="center" vertical="center"/>
    </xf>
    <xf numFmtId="0" fontId="12" fillId="0" borderId="0" xfId="0" applyFont="1" applyAlignment="1">
      <alignment horizontal="center"/>
    </xf>
    <xf numFmtId="0" fontId="0" fillId="0" borderId="0" xfId="0"/>
    <xf numFmtId="0" fontId="23" fillId="0" borderId="0" xfId="0" applyFont="1"/>
    <xf numFmtId="0" fontId="6" fillId="0" borderId="0" xfId="0" applyFont="1"/>
    <xf numFmtId="2" fontId="61" fillId="15" borderId="7" xfId="0" applyNumberFormat="1" applyFont="1" applyFill="1" applyBorder="1"/>
  </cellXfs>
  <cellStyles count="4">
    <cellStyle name="Hipervínculo" xfId="3" builtinId="8"/>
    <cellStyle name="Millares [0]" xfId="1" builtinId="6"/>
    <cellStyle name="Normal" xfId="0" builtinId="0"/>
    <cellStyle name="Porcentaje" xfId="2" builtinId="5"/>
  </cellStyles>
  <dxfs count="28">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b val="0"/>
        <i val="0"/>
        <strike val="0"/>
        <condense val="0"/>
        <extend val="0"/>
        <outline val="0"/>
        <shadow val="0"/>
        <u val="none"/>
        <vertAlign val="baseline"/>
        <sz val="9"/>
        <color theme="1"/>
        <name val="Calibri"/>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center"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b val="0"/>
        <i val="0"/>
        <strike val="0"/>
        <condense val="0"/>
        <extend val="0"/>
        <outline val="0"/>
        <shadow val="0"/>
        <u val="none"/>
        <vertAlign val="baseline"/>
        <sz val="9"/>
        <color theme="1"/>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border diagonalUp="0" diagonalDown="0">
        <left/>
        <right style="thin">
          <color theme="4" tint="-0.24994659260841701"/>
        </right>
        <top style="thin">
          <color theme="4" tint="-0.24994659260841701"/>
        </top>
        <bottom style="thin">
          <color theme="4" tint="-0.24994659260841701"/>
        </bottom>
      </border>
    </dxf>
    <dxf>
      <font>
        <b/>
        <strike val="0"/>
        <outline val="0"/>
        <shadow val="0"/>
        <u val="none"/>
        <vertAlign val="baseline"/>
        <sz val="9"/>
        <name val="Calibri"/>
        <scheme val="minor"/>
      </font>
      <alignment horizontal="general" vertical="bottom" textRotation="0" wrapText="0" indent="0" justifyLastLine="0" shrinkToFit="0" readingOrder="0"/>
      <border diagonalUp="0" diagonalDown="0">
        <left/>
        <right style="thin">
          <color theme="4" tint="-0.24994659260841701"/>
        </right>
        <top style="thin">
          <color theme="4" tint="-0.24994659260841701"/>
        </top>
        <bottom style="thin">
          <color theme="4" tint="-0.24994659260841701"/>
        </bottom>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u val="none"/>
        <vertAlign val="baseline"/>
        <sz val="9"/>
        <name val="Calibri"/>
        <scheme val="minor"/>
      </font>
      <alignment horizontal="general" vertical="bottom" textRotation="0" wrapText="0" indent="0" justifyLastLine="0" shrinkToFit="0" readingOrder="0"/>
    </dxf>
    <dxf>
      <border>
        <bottom style="thin">
          <color theme="4" tint="-0.24994659260841701"/>
        </bottom>
      </border>
    </dxf>
    <dxf>
      <font>
        <strike val="0"/>
        <outline val="0"/>
        <shadow val="0"/>
        <u val="none"/>
        <vertAlign val="baseline"/>
        <sz val="8"/>
        <name val="Arial"/>
        <family val="2"/>
        <scheme val="none"/>
      </font>
      <fill>
        <patternFill patternType="solid">
          <fgColor indexed="64"/>
          <bgColor theme="1"/>
        </patternFill>
      </fill>
      <alignment horizontal="general" vertical="bottom" textRotation="0" wrapText="1" indent="0" justifyLastLine="0" shrinkToFit="0" readingOrder="0"/>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F387C68F-401B-48F7-A811-9DE8B80FA4FA}">
    <Anchor>
      <Comment id="{81C7A978-F274-4445-9289-5125FD1465F5}"/>
    </Anchor>
    <History>
      <Event time="2025-10-16T13:39:04.12" id="{EF1E80BD-521D-440B-8893-CB59C8668C6C}">
        <Attribution userId="S::vrodrigg@uc.cl::b3c12a25-ea96-4b7b-86ba-5394d3bfb2ff" userName="Veronica Rodriguez" userProvider="AD"/>
        <Anchor>
          <Comment id="{81C7A978-F274-4445-9289-5125FD1465F5}"/>
        </Anchor>
        <Create/>
      </Event>
      <Event time="2025-10-16T13:39:04.12" id="{68BD27FB-8007-46BA-A2C4-35DA671E6AC1}">
        <Attribution userId="S::vrodrigg@uc.cl::b3c12a25-ea96-4b7b-86ba-5394d3bfb2ff" userName="Veronica Rodriguez" userProvider="AD"/>
        <Anchor>
          <Comment id="{81C7A978-F274-4445-9289-5125FD1465F5}"/>
        </Anchor>
        <Assign userId="S::erika.herrera@uc.cl::5d1e4b0c-a4c8-44a9-b22d-8d1cb249ae17" userName="Erika Amalia Herrera Escobar" userProvider="AD"/>
      </Event>
      <Event time="2025-10-16T13:39:04.12" id="{DB3A2968-BEF4-4845-93EC-E46C80363C8C}">
        <Attribution userId="S::vrodrigg@uc.cl::b3c12a25-ea96-4b7b-86ba-5394d3bfb2ff" userName="Veronica Rodriguez" userProvider="AD"/>
        <Anchor>
          <Comment id="{81C7A978-F274-4445-9289-5125FD1465F5}"/>
        </Anchor>
        <SetTitle title="@Erika Amalia Herrera Escobar Favor revisar este dato final del año 2022 ya que se escapa de los resultados de los otros años. Gracias"/>
      </Event>
      <Event time="2025-10-16T19:50:50.17" id="{EDF7FE10-7692-42C6-9E9B-34A5CDB38165}">
        <Attribution userId="S::vrodrigg@uc.cl::b3c12a25-ea96-4b7b-86ba-5394d3bfb2ff" userName="Veronica Rodriguez"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Erika Amalia Herrera Escobar" id="{6F038A69-CBBE-43CD-8B04-CFBF91AA6C4E}" userId="erika.herrera@uc.cl" providerId="PeoplePicker"/>
  <person displayName="Veronica Rodriguez" id="{DBB2DC33-A6FC-456C-AB2E-9D442B3B67A6}" userId="S::vrodrigg@uc.cl::b3c12a25-ea96-4b7b-86ba-5394d3bfb2ff" providerId="AD"/>
  <person displayName="Erika Amalia Herrera Escobar" id="{7DFE7622-5A45-4379-9E4D-9037A20C3E2B}" userId="S::erika.herrera@uc.cl::5d1e4b0c-a4c8-44a9-b22d-8d1cb249ae1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D236CD-76EF-446F-AD5F-D2F0E02B2D7F}" name="Tabla35" displayName="Tabla35" ref="A11:W38" totalsRowShown="0" headerRowDxfId="27" dataDxfId="25" headerRowBorderDxfId="26" tableBorderDxfId="24" totalsRowBorderDxfId="23">
  <autoFilter ref="A11:W38" xr:uid="{E5D236CD-76EF-446F-AD5F-D2F0E02B2D7F}"/>
  <tableColumns count="23">
    <tableColumn id="1" xr3:uid="{343D671D-DBE7-43C1-9353-5136157B42FF}" name="N°" dataDxfId="22"/>
    <tableColumn id="2" xr3:uid="{F678F360-AD4B-444B-8C87-C7B8E5DC6A9C}" name="Nombre abreviado" dataDxfId="21"/>
    <tableColumn id="3" xr3:uid="{70362845-0F1E-4DFE-88B0-87E8EBAFBD42}" name="INDICADOR" dataDxfId="20"/>
    <tableColumn id="4" xr3:uid="{25CED3B0-7FF5-4E59-BB84-E9182928CA24}" name="Tipo de Indicador" dataDxfId="19"/>
    <tableColumn id="5" xr3:uid="{CB39176D-F6F0-4191-8364-60652DD2D890}" name="Area" dataDxfId="18"/>
    <tableColumn id="19" xr3:uid="{91900A08-C0D7-43FB-A584-4118DACFF953}" name="Area ANID" dataDxfId="17"/>
    <tableColumn id="6" xr3:uid="{A2614F51-1267-45B0-B62A-1FE8F356B32B}" name="DESCRIPCIÓN" dataDxfId="16"/>
    <tableColumn id="7" xr3:uid="{CB5178DA-F166-49F8-AE67-C501B643F2BD}" name="FORMA DE REPORTE" dataDxfId="15"/>
    <tableColumn id="8" xr3:uid="{ECB28C8B-0AD4-469E-9387-4D378E9C4931}" name="TIPO" dataDxfId="14"/>
    <tableColumn id="9" xr3:uid="{A4A4C6AF-79A8-42CE-9905-4EAAF0D037EA}" name="Línea Base_x000a_2020" dataDxfId="13"/>
    <tableColumn id="10" xr3:uid="{30D48AFA-981F-4345-9935-D41C6BEA63D8}" name="META  2022_x000a_(AÑO 1)" dataDxfId="12"/>
    <tableColumn id="11" xr3:uid="{0DD647CA-38A0-4422-A1B6-9B1CE302F1DE}" name="META  2023_x000a_(AÑO 2)" dataDxfId="11"/>
    <tableColumn id="12" xr3:uid="{3BFCEC6E-5FDF-4E40-8705-F9232AB411C7}" name="META  2024_x000a_(AÑO 3)" dataDxfId="10"/>
    <tableColumn id="13" xr3:uid="{9A074D23-EFCE-4BCF-8D15-EDD0AC23D571}" name="FUENTE DE INFORMACIÓN REPORTADA (Ej.: estadísticas institucionales, registros administrativos, elaboración propia en base a X, entre otros)" dataDxfId="9"/>
    <tableColumn id="14" xr3:uid="{456F26EE-F589-47DD-AD62-3FA9676AB2A5}" name="Persona encargada entrega de datos" dataDxfId="8"/>
    <tableColumn id="16" xr3:uid="{A4231DC9-C1C8-4E7A-86E1-173082B5A28B}" name="Datos año 2021" dataDxfId="7"/>
    <tableColumn id="15" xr3:uid="{73BE2A28-6CF8-47A2-8486-CBB4C7B4F0E0}" name="Datos año 2022" dataDxfId="6"/>
    <tableColumn id="20" xr3:uid="{32D2A1FA-B8B8-4B23-BE7D-11A6F4E1EA76}" name="Datos año 2023" dataDxfId="5"/>
    <tableColumn id="24" xr3:uid="{55D3B92A-0F79-48D7-98DF-D10CE7A82FAD}" name="Datos año 2024" dataDxfId="4"/>
    <tableColumn id="25" xr3:uid="{87266F86-868A-4CB9-8907-4F8044CB1AE3}" name="Datos año _x000a_2025_x000a_enero a abril" dataDxfId="3"/>
    <tableColumn id="26" xr3:uid="{34C1048D-EE01-41D0-92B5-472F84226B2D}" name="Datos año _x000a_2025_x000a_enero a julio" dataDxfId="2"/>
    <tableColumn id="27" xr3:uid="{1897CC07-1AE8-40E6-8F5E-49DD6A107C01}" name="Datos año _x000a_2025_x000a_enero a octubre" dataDxfId="1"/>
    <tableColumn id="28" xr3:uid="{55260BC0-88B5-436B-AFF1-0CC152813ED9}" name="Datos año _x000a_2025_x000a_enero a diciembre" dataDxfId="0"/>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25-10-09T14:53:47.07" personId="{DBB2DC33-A6FC-456C-AB2E-9D442B3B67A6}" id="{BF476E6C-71C9-4F35-9476-A1A3F38A3FC1}">
    <text>Se considera "temporalmente" como meta año 2024 los resultados base del 2023 (SRIA).</text>
  </threadedComment>
</ThreadedComments>
</file>

<file path=xl/threadedComments/threadedComment2.xml><?xml version="1.0" encoding="utf-8"?>
<ThreadedComments xmlns="http://schemas.microsoft.com/office/spreadsheetml/2018/threadedcomments" xmlns:x="http://schemas.openxmlformats.org/spreadsheetml/2006/main">
  <threadedComment ref="L16" dT="2025-10-16T13:39:04.28" personId="{DBB2DC33-A6FC-456C-AB2E-9D442B3B67A6}" id="{81C7A978-F274-4445-9289-5125FD1465F5}" done="1">
    <text>@Erika Amalia Herrera Escobar Favor revisar este dato final del año 2022 ya que se escapa de los resultados de los otros años.  Gracias</text>
    <mentions>
      <mention mentionpersonId="{6F038A69-CBBE-43CD-8B04-CFBF91AA6C4E}" mentionId="{49B8D686-B1FE-4402-BC1F-06E7AAE13FDF}" startIndex="0" length="29"/>
    </mentions>
  </threadedComment>
  <threadedComment ref="L16" dT="2025-10-16T19:26:16.04" personId="{7DFE7622-5A45-4379-9E4D-9037A20C3E2B}" id="{4160076F-F206-48FA-9D2F-D13BEDF76BB2}" parentId="{81C7A978-F274-4445-9289-5125FD1465F5}">
    <text>Revisé el dato, es 26 el número correcto. Lo corregí</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hyperlink" Target="http://eticayseguridad.uc.cl/images/Reglamento_General_comit%C3%A9s_370-2019._compressed_1.pdf" TargetMode="External"/><Relationship Id="rId2" Type="http://schemas.openxmlformats.org/officeDocument/2006/relationships/hyperlink" Target="https://protecciondedatos.uc.cl/" TargetMode="External"/><Relationship Id="rId1" Type="http://schemas.openxmlformats.org/officeDocument/2006/relationships/hyperlink" Target="https://secretariageneral.uc.cl/documento/normas-generales/197-reglamento-de-propiedad-intelectual/file" TargetMode="External"/><Relationship Id="rId5" Type="http://schemas.openxmlformats.org/officeDocument/2006/relationships/hyperlink" Target="http://eticayseguridad.uc.cl/images/Comunicado_Criterios_y_ejes_investigativos_principales_en_situaci%C3%B3n_de_Pandemia_2021.pdf" TargetMode="External"/><Relationship Id="rId4" Type="http://schemas.openxmlformats.org/officeDocument/2006/relationships/hyperlink" Target="http://eticayseguridad.uc.cl/images/DR_143.2020_Aprueba_Reglamento_Comit%C3%A9_%C3%89tico_Cient%C3%ADfico_Ciencias_de_la_Salud_compressed_1.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9/04/relationships/documenttask" Target="../documenttasks/documenttask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77DC-BA4D-49D1-989D-9B5E6F171A9C}">
  <dimension ref="A1:J46"/>
  <sheetViews>
    <sheetView zoomScale="90" zoomScaleNormal="90" workbookViewId="0">
      <selection activeCell="D14" sqref="D14"/>
    </sheetView>
  </sheetViews>
  <sheetFormatPr baseColWidth="10" defaultColWidth="11.3984375" defaultRowHeight="14" x14ac:dyDescent="0.2"/>
  <cols>
    <col min="1" max="1" width="28" customWidth="1"/>
    <col min="2" max="2" width="68.3984375" customWidth="1"/>
    <col min="3" max="3" width="8.3984375" style="46" customWidth="1"/>
    <col min="4" max="4" width="41.796875" customWidth="1"/>
    <col min="5" max="5" width="37.3984375" customWidth="1"/>
    <col min="6" max="6" width="11" customWidth="1"/>
    <col min="7" max="7" width="25.796875" customWidth="1"/>
    <col min="8" max="8" width="21.19921875" customWidth="1"/>
  </cols>
  <sheetData>
    <row r="1" spans="1:10" ht="26" x14ac:dyDescent="0.2">
      <c r="A1" s="33" t="s">
        <v>0</v>
      </c>
      <c r="B1" s="34"/>
      <c r="C1" s="330"/>
      <c r="D1" s="330"/>
      <c r="E1" s="34"/>
      <c r="G1" s="34" t="s">
        <v>1</v>
      </c>
      <c r="H1" s="34"/>
      <c r="I1" s="34"/>
    </row>
    <row r="2" spans="1:10" ht="24.75" customHeight="1" x14ac:dyDescent="0.2">
      <c r="A2" s="33" t="s">
        <v>2</v>
      </c>
      <c r="B2" s="34"/>
      <c r="C2" s="330"/>
      <c r="D2" s="330"/>
      <c r="E2" s="34"/>
      <c r="G2" s="50" t="s">
        <v>3</v>
      </c>
      <c r="H2" s="35" t="s">
        <v>4</v>
      </c>
      <c r="I2" s="35" t="s">
        <v>5</v>
      </c>
    </row>
    <row r="3" spans="1:10" ht="26" x14ac:dyDescent="0.2">
      <c r="A3" s="33" t="s">
        <v>6</v>
      </c>
      <c r="B3" s="34"/>
      <c r="C3" s="330"/>
      <c r="D3" s="330"/>
      <c r="E3" s="34"/>
      <c r="G3" s="37" t="s">
        <v>7</v>
      </c>
      <c r="H3" s="37" t="s">
        <v>8</v>
      </c>
      <c r="I3" s="37" t="s">
        <v>9</v>
      </c>
    </row>
    <row r="4" spans="1:10" ht="15" x14ac:dyDescent="0.2">
      <c r="C4" s="330"/>
      <c r="D4" s="330"/>
      <c r="E4" s="27"/>
      <c r="G4" s="37" t="s">
        <v>10</v>
      </c>
      <c r="H4" s="37" t="s">
        <v>11</v>
      </c>
      <c r="I4" s="38" t="s">
        <v>9</v>
      </c>
    </row>
    <row r="5" spans="1:10" ht="16" x14ac:dyDescent="0.2">
      <c r="A5" s="51" t="s">
        <v>12</v>
      </c>
      <c r="B5" s="34"/>
      <c r="C5" s="330"/>
      <c r="D5" s="330"/>
      <c r="E5" s="36"/>
      <c r="G5" s="37" t="s">
        <v>13</v>
      </c>
      <c r="H5" s="37" t="s">
        <v>14</v>
      </c>
      <c r="I5" s="38"/>
    </row>
    <row r="6" spans="1:10" ht="31.5" customHeight="1" x14ac:dyDescent="0.2">
      <c r="A6" s="39" t="s">
        <v>15</v>
      </c>
      <c r="B6" s="49" t="s">
        <v>16</v>
      </c>
      <c r="C6" s="45" t="s">
        <v>17</v>
      </c>
      <c r="D6" s="40" t="s">
        <v>18</v>
      </c>
      <c r="E6" s="40" t="s">
        <v>19</v>
      </c>
      <c r="F6" s="44"/>
      <c r="G6" s="37" t="s">
        <v>20</v>
      </c>
      <c r="H6" s="37" t="s">
        <v>21</v>
      </c>
      <c r="I6" s="38"/>
    </row>
    <row r="7" spans="1:10" ht="15" x14ac:dyDescent="0.2">
      <c r="A7" s="331" t="s">
        <v>22</v>
      </c>
      <c r="B7" s="334" t="s">
        <v>23</v>
      </c>
      <c r="C7" s="48" t="s">
        <v>24</v>
      </c>
      <c r="D7" s="42" t="s">
        <v>25</v>
      </c>
      <c r="E7" s="43" t="s">
        <v>26</v>
      </c>
      <c r="F7" s="152"/>
      <c r="G7" s="34"/>
      <c r="H7" s="34"/>
      <c r="I7" s="34"/>
      <c r="J7" s="34"/>
    </row>
    <row r="8" spans="1:10" ht="15" x14ac:dyDescent="0.2">
      <c r="A8" s="332"/>
      <c r="B8" s="334"/>
      <c r="C8" s="48" t="s">
        <v>27</v>
      </c>
      <c r="D8" s="42" t="s">
        <v>28</v>
      </c>
      <c r="E8" s="43" t="s">
        <v>26</v>
      </c>
      <c r="F8" s="152"/>
      <c r="G8" s="34"/>
      <c r="H8" s="34"/>
      <c r="I8" s="34"/>
      <c r="J8" s="34"/>
    </row>
    <row r="9" spans="1:10" ht="15" x14ac:dyDescent="0.2">
      <c r="A9" s="332"/>
      <c r="B9" s="334"/>
      <c r="C9" s="48" t="s">
        <v>29</v>
      </c>
      <c r="D9" s="42" t="s">
        <v>30</v>
      </c>
      <c r="E9" s="43" t="s">
        <v>26</v>
      </c>
      <c r="F9" s="152"/>
      <c r="G9" s="34"/>
      <c r="H9" s="34"/>
      <c r="I9" s="34"/>
      <c r="J9" s="34"/>
    </row>
    <row r="10" spans="1:10" ht="15" x14ac:dyDescent="0.2">
      <c r="A10" s="332"/>
      <c r="B10" s="334" t="s">
        <v>31</v>
      </c>
      <c r="C10" s="48">
        <v>18</v>
      </c>
      <c r="D10" s="42" t="s">
        <v>32</v>
      </c>
      <c r="E10" s="43" t="s">
        <v>26</v>
      </c>
      <c r="F10" s="152"/>
      <c r="G10" s="34"/>
      <c r="H10" s="34"/>
      <c r="I10" s="34"/>
      <c r="J10" s="34"/>
    </row>
    <row r="11" spans="1:10" ht="15" x14ac:dyDescent="0.2">
      <c r="A11" s="332"/>
      <c r="B11" s="334"/>
      <c r="C11" s="48">
        <v>19</v>
      </c>
      <c r="D11" s="42" t="s">
        <v>33</v>
      </c>
      <c r="E11" s="43" t="s">
        <v>26</v>
      </c>
      <c r="F11" s="152"/>
      <c r="G11" s="34"/>
      <c r="H11" s="34"/>
      <c r="I11" s="34"/>
      <c r="J11" s="34"/>
    </row>
    <row r="12" spans="1:10" ht="15" x14ac:dyDescent="0.2">
      <c r="A12" s="332"/>
      <c r="B12" s="334"/>
      <c r="C12" s="48">
        <v>21</v>
      </c>
      <c r="D12" s="42" t="s">
        <v>34</v>
      </c>
      <c r="E12" s="43" t="s">
        <v>26</v>
      </c>
      <c r="F12" s="152"/>
      <c r="G12" s="34"/>
      <c r="H12" s="34"/>
      <c r="I12" s="34"/>
      <c r="J12" s="34"/>
    </row>
    <row r="13" spans="1:10" ht="15" x14ac:dyDescent="0.2">
      <c r="A13" s="332"/>
      <c r="B13" s="334"/>
      <c r="C13" s="48">
        <v>20</v>
      </c>
      <c r="D13" s="42" t="s">
        <v>35</v>
      </c>
      <c r="E13" s="43" t="s">
        <v>26</v>
      </c>
      <c r="F13" s="152"/>
      <c r="G13" s="34"/>
      <c r="H13" s="34"/>
      <c r="I13" s="34"/>
      <c r="J13" s="34"/>
    </row>
    <row r="14" spans="1:10" ht="15" x14ac:dyDescent="0.2">
      <c r="A14" s="332"/>
      <c r="B14" s="334" t="s">
        <v>36</v>
      </c>
      <c r="C14" s="48">
        <v>13</v>
      </c>
      <c r="D14" s="42" t="s">
        <v>37</v>
      </c>
      <c r="E14" s="43" t="s">
        <v>26</v>
      </c>
      <c r="F14" s="152"/>
      <c r="G14" s="34"/>
      <c r="H14" s="34"/>
      <c r="I14" s="34"/>
      <c r="J14" s="34"/>
    </row>
    <row r="15" spans="1:10" ht="15" x14ac:dyDescent="0.2">
      <c r="A15" s="332"/>
      <c r="B15" s="334"/>
      <c r="C15" s="48">
        <v>14</v>
      </c>
      <c r="D15" s="42" t="s">
        <v>38</v>
      </c>
      <c r="E15" s="43" t="s">
        <v>26</v>
      </c>
      <c r="F15" s="152"/>
      <c r="G15" s="34"/>
      <c r="H15" s="34"/>
      <c r="I15" s="34"/>
      <c r="J15" s="34"/>
    </row>
    <row r="16" spans="1:10" ht="15" x14ac:dyDescent="0.2">
      <c r="A16" s="332"/>
      <c r="B16" s="334"/>
      <c r="C16" s="48">
        <v>12</v>
      </c>
      <c r="D16" s="42" t="s">
        <v>39</v>
      </c>
      <c r="E16" s="43" t="s">
        <v>26</v>
      </c>
      <c r="F16" s="152"/>
      <c r="G16" s="34"/>
      <c r="H16" s="34"/>
      <c r="I16" s="34"/>
      <c r="J16" s="34"/>
    </row>
    <row r="17" spans="1:10" ht="15" x14ac:dyDescent="0.2">
      <c r="A17" s="333"/>
      <c r="B17" s="334"/>
      <c r="C17" s="48">
        <v>11</v>
      </c>
      <c r="D17" s="42" t="s">
        <v>40</v>
      </c>
      <c r="E17" s="43" t="s">
        <v>26</v>
      </c>
      <c r="F17" s="152"/>
      <c r="G17" s="34"/>
      <c r="H17" s="34"/>
      <c r="I17" s="34"/>
      <c r="J17" s="34"/>
    </row>
    <row r="18" spans="1:10" ht="15" x14ac:dyDescent="0.2">
      <c r="A18" s="331" t="s">
        <v>41</v>
      </c>
      <c r="B18" s="335" t="s">
        <v>42</v>
      </c>
      <c r="C18" s="48">
        <v>17</v>
      </c>
      <c r="D18" s="42" t="s">
        <v>43</v>
      </c>
      <c r="E18" s="43" t="s">
        <v>44</v>
      </c>
      <c r="F18" s="152"/>
      <c r="G18" s="34"/>
      <c r="H18" s="34"/>
      <c r="I18" s="34"/>
      <c r="J18" s="34"/>
    </row>
    <row r="19" spans="1:10" ht="15" x14ac:dyDescent="0.2">
      <c r="A19" s="333"/>
      <c r="B19" s="335"/>
      <c r="C19" s="48">
        <v>6</v>
      </c>
      <c r="D19" s="42" t="s">
        <v>45</v>
      </c>
      <c r="E19" s="43" t="s">
        <v>44</v>
      </c>
      <c r="F19" s="152"/>
      <c r="G19" s="34"/>
      <c r="H19" s="34"/>
      <c r="I19" s="34"/>
      <c r="J19" s="34"/>
    </row>
    <row r="20" spans="1:10" ht="15" x14ac:dyDescent="0.2">
      <c r="A20" s="331" t="s">
        <v>46</v>
      </c>
      <c r="B20" s="334" t="s">
        <v>47</v>
      </c>
      <c r="C20" s="48">
        <v>9</v>
      </c>
      <c r="D20" s="42" t="s">
        <v>48</v>
      </c>
      <c r="E20" s="43" t="s">
        <v>49</v>
      </c>
      <c r="F20" s="152"/>
      <c r="G20" s="34"/>
      <c r="H20" s="34"/>
      <c r="I20" s="34"/>
      <c r="J20" s="34"/>
    </row>
    <row r="21" spans="1:10" ht="15" x14ac:dyDescent="0.2">
      <c r="A21" s="332"/>
      <c r="B21" s="334"/>
      <c r="C21" s="48">
        <v>10</v>
      </c>
      <c r="D21" s="42" t="s">
        <v>50</v>
      </c>
      <c r="E21" s="43" t="s">
        <v>44</v>
      </c>
      <c r="F21" s="152"/>
      <c r="G21" s="34"/>
      <c r="H21" s="34"/>
      <c r="I21" s="34"/>
      <c r="J21" s="34"/>
    </row>
    <row r="22" spans="1:10" ht="15" x14ac:dyDescent="0.2">
      <c r="A22" s="332"/>
      <c r="B22" s="334"/>
      <c r="C22" s="48">
        <v>7</v>
      </c>
      <c r="D22" s="42" t="s">
        <v>51</v>
      </c>
      <c r="E22" s="43" t="s">
        <v>49</v>
      </c>
      <c r="F22" s="152"/>
      <c r="G22" s="34"/>
      <c r="H22" s="34"/>
      <c r="I22" s="34"/>
      <c r="J22" s="34"/>
    </row>
    <row r="23" spans="1:10" ht="15" x14ac:dyDescent="0.2">
      <c r="A23" s="332"/>
      <c r="B23" s="334"/>
      <c r="C23" s="48">
        <v>26</v>
      </c>
      <c r="D23" s="42" t="s">
        <v>52</v>
      </c>
      <c r="E23" s="43" t="s">
        <v>49</v>
      </c>
      <c r="F23" s="152"/>
      <c r="G23" s="34"/>
      <c r="H23" s="34"/>
      <c r="I23" s="34"/>
      <c r="J23" s="34"/>
    </row>
    <row r="24" spans="1:10" ht="15" x14ac:dyDescent="0.2">
      <c r="A24" s="332"/>
      <c r="B24" s="334"/>
      <c r="C24" s="48">
        <v>15</v>
      </c>
      <c r="D24" s="42" t="s">
        <v>53</v>
      </c>
      <c r="E24" s="43" t="s">
        <v>26</v>
      </c>
      <c r="F24" s="152"/>
      <c r="G24" s="34"/>
      <c r="H24" s="34"/>
      <c r="I24" s="34"/>
      <c r="J24" s="34"/>
    </row>
    <row r="25" spans="1:10" ht="15" x14ac:dyDescent="0.2">
      <c r="A25" s="333"/>
      <c r="B25" s="334"/>
      <c r="C25" s="48">
        <v>8</v>
      </c>
      <c r="D25" s="42" t="s">
        <v>54</v>
      </c>
      <c r="E25" s="43" t="s">
        <v>49</v>
      </c>
      <c r="F25" s="152"/>
      <c r="G25" s="34"/>
      <c r="H25" s="34"/>
      <c r="I25" s="34"/>
      <c r="J25" s="34"/>
    </row>
    <row r="26" spans="1:10" ht="15" x14ac:dyDescent="0.2">
      <c r="A26" s="331" t="s">
        <v>55</v>
      </c>
      <c r="B26" s="334" t="s">
        <v>56</v>
      </c>
      <c r="C26" s="48">
        <v>24</v>
      </c>
      <c r="D26" s="42" t="s">
        <v>57</v>
      </c>
      <c r="E26" s="43" t="s">
        <v>58</v>
      </c>
      <c r="F26" s="152"/>
      <c r="G26" s="34"/>
      <c r="H26" s="34"/>
      <c r="I26" s="34"/>
      <c r="J26" s="34"/>
    </row>
    <row r="27" spans="1:10" ht="15" x14ac:dyDescent="0.2">
      <c r="A27" s="336"/>
      <c r="B27" s="334"/>
      <c r="C27" s="48">
        <v>25</v>
      </c>
      <c r="D27" s="42" t="s">
        <v>59</v>
      </c>
      <c r="E27" s="43" t="s">
        <v>58</v>
      </c>
      <c r="F27" s="152"/>
      <c r="G27" s="34"/>
      <c r="H27" s="34"/>
      <c r="I27" s="34"/>
      <c r="J27" s="34"/>
    </row>
    <row r="28" spans="1:10" ht="15" x14ac:dyDescent="0.2">
      <c r="A28" s="331" t="s">
        <v>60</v>
      </c>
      <c r="B28" s="335" t="s">
        <v>61</v>
      </c>
      <c r="C28" s="48">
        <v>22</v>
      </c>
      <c r="D28" s="42" t="s">
        <v>62</v>
      </c>
      <c r="E28" s="43" t="s">
        <v>58</v>
      </c>
      <c r="F28" s="152"/>
      <c r="G28" s="34"/>
      <c r="H28" s="34"/>
      <c r="I28" s="34"/>
      <c r="J28" s="34"/>
    </row>
    <row r="29" spans="1:10" ht="15" x14ac:dyDescent="0.2">
      <c r="A29" s="333"/>
      <c r="B29" s="335"/>
      <c r="C29" s="48">
        <v>1</v>
      </c>
      <c r="D29" s="42" t="s">
        <v>63</v>
      </c>
      <c r="E29" s="43" t="s">
        <v>49</v>
      </c>
      <c r="F29" s="152"/>
      <c r="G29" s="34"/>
      <c r="H29" s="34"/>
      <c r="I29" s="34"/>
      <c r="J29" s="34"/>
    </row>
    <row r="30" spans="1:10" ht="15" x14ac:dyDescent="0.2">
      <c r="A30" s="337" t="s">
        <v>64</v>
      </c>
      <c r="B30" s="335"/>
      <c r="C30" s="153">
        <v>2</v>
      </c>
      <c r="D30" s="154" t="s">
        <v>65</v>
      </c>
      <c r="E30" s="155" t="s">
        <v>49</v>
      </c>
      <c r="F30" s="152"/>
      <c r="G30" s="34"/>
      <c r="H30" s="34"/>
      <c r="I30" s="34"/>
      <c r="J30" s="34"/>
    </row>
    <row r="31" spans="1:10" ht="15" x14ac:dyDescent="0.2">
      <c r="A31" s="332"/>
      <c r="B31" s="335"/>
      <c r="C31" s="48">
        <v>23</v>
      </c>
      <c r="D31" s="42" t="s">
        <v>66</v>
      </c>
      <c r="E31" s="43" t="s">
        <v>58</v>
      </c>
      <c r="F31" s="34"/>
      <c r="G31" s="34"/>
      <c r="H31" s="34"/>
      <c r="I31" s="34"/>
      <c r="J31" s="34"/>
    </row>
    <row r="32" spans="1:10" ht="15" x14ac:dyDescent="0.2">
      <c r="A32" s="333"/>
      <c r="B32" s="335"/>
      <c r="C32" s="156">
        <v>3</v>
      </c>
      <c r="D32" s="157" t="s">
        <v>67</v>
      </c>
      <c r="E32" s="158" t="s">
        <v>49</v>
      </c>
      <c r="F32" s="152"/>
      <c r="G32" s="34"/>
      <c r="H32" s="34"/>
      <c r="I32" s="34"/>
      <c r="J32" s="34"/>
    </row>
    <row r="33" spans="1:10" ht="30" x14ac:dyDescent="0.2">
      <c r="A33" s="47" t="s">
        <v>68</v>
      </c>
      <c r="B33" s="335"/>
      <c r="C33" s="48">
        <v>4</v>
      </c>
      <c r="D33" s="42" t="s">
        <v>69</v>
      </c>
      <c r="E33" s="43" t="s">
        <v>49</v>
      </c>
      <c r="F33" s="152"/>
      <c r="G33" s="34"/>
      <c r="H33" s="34"/>
      <c r="I33" s="34"/>
      <c r="J33" s="34"/>
    </row>
    <row r="39" spans="1:10" ht="15" x14ac:dyDescent="0.2">
      <c r="H39" s="34"/>
    </row>
    <row r="40" spans="1:10" ht="15" x14ac:dyDescent="0.2">
      <c r="H40" s="34"/>
    </row>
    <row r="41" spans="1:10" ht="15" x14ac:dyDescent="0.2">
      <c r="H41" s="34"/>
    </row>
    <row r="42" spans="1:10" ht="15" x14ac:dyDescent="0.2">
      <c r="H42" s="34"/>
    </row>
    <row r="43" spans="1:10" ht="15" x14ac:dyDescent="0.2">
      <c r="H43" s="34"/>
    </row>
    <row r="44" spans="1:10" ht="15" x14ac:dyDescent="0.2">
      <c r="H44" s="34"/>
    </row>
    <row r="45" spans="1:10" ht="15" x14ac:dyDescent="0.2">
      <c r="H45" s="34"/>
    </row>
    <row r="46" spans="1:10" x14ac:dyDescent="0.2">
      <c r="E46" s="41"/>
      <c r="F46" s="41"/>
      <c r="G46" s="41"/>
      <c r="H46" s="41"/>
    </row>
  </sheetData>
  <mergeCells count="18">
    <mergeCell ref="A20:A25"/>
    <mergeCell ref="B20:B25"/>
    <mergeCell ref="A26:A27"/>
    <mergeCell ref="B26:B27"/>
    <mergeCell ref="A28:A29"/>
    <mergeCell ref="B28:B33"/>
    <mergeCell ref="A30:A32"/>
    <mergeCell ref="A7:A17"/>
    <mergeCell ref="B7:B9"/>
    <mergeCell ref="B14:B17"/>
    <mergeCell ref="B10:B13"/>
    <mergeCell ref="A18:A19"/>
    <mergeCell ref="B18:B19"/>
    <mergeCell ref="C1:D1"/>
    <mergeCell ref="C2:D2"/>
    <mergeCell ref="C3:D3"/>
    <mergeCell ref="C4:D4"/>
    <mergeCell ref="C5:D5"/>
  </mergeCells>
  <hyperlinks>
    <hyperlink ref="B7:B9" location="'Datos CITACIONES'!A1" display="CITACIONES" xr:uid="{8E5AA084-94F0-4702-AF0B-6E29A0FA7DCB}"/>
    <hyperlink ref="B10:B13" location="'Datos FORMACION'!A1" display="FORMACION" xr:uid="{2A53D60F-C818-4E9A-80B9-4224B72E58D8}"/>
    <hyperlink ref="B14:B17" location="'Datos REPOSITORIO ANID'!A1" display="REPOSITORIO ANID Y OTROS" xr:uid="{A8BBB371-B078-4097-BA76-53807C873AC4}"/>
    <hyperlink ref="B20:B25" location="'Datos REPOSITORIO UC'!A1" display="REPOSITORIO UC" xr:uid="{2D82B4C8-CDC5-4C23-B364-61E82044339F}"/>
    <hyperlink ref="B26:B27" location="'Datos DIFUSION'!A1" display="DIFUSION" xr:uid="{4B2C1720-8832-4237-B888-CA4951D19F7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C7A58-12B7-4495-8E10-234BBEB9A3C3}">
  <dimension ref="B1:S188"/>
  <sheetViews>
    <sheetView workbookViewId="0">
      <selection activeCell="C3" sqref="C3"/>
    </sheetView>
  </sheetViews>
  <sheetFormatPr baseColWidth="10" defaultColWidth="11.3984375" defaultRowHeight="14" x14ac:dyDescent="0.2"/>
  <cols>
    <col min="1" max="1" width="4.3984375" customWidth="1"/>
    <col min="2" max="2" width="28" style="8" customWidth="1"/>
    <col min="4" max="4" width="4.3984375" customWidth="1"/>
    <col min="5" max="18" width="14.796875" customWidth="1"/>
  </cols>
  <sheetData>
    <row r="1" spans="2:19" ht="15" x14ac:dyDescent="0.2">
      <c r="B1" s="243" t="s">
        <v>272</v>
      </c>
    </row>
    <row r="3" spans="2:19" ht="46" thickBot="1" x14ac:dyDescent="0.25">
      <c r="B3" s="85" t="s">
        <v>319</v>
      </c>
      <c r="C3" s="57"/>
      <c r="D3" s="12"/>
      <c r="E3" s="58" t="s">
        <v>279</v>
      </c>
      <c r="F3" s="58" t="s">
        <v>280</v>
      </c>
      <c r="G3" s="58" t="s">
        <v>281</v>
      </c>
      <c r="H3" s="58" t="s">
        <v>281</v>
      </c>
      <c r="I3" s="58" t="s">
        <v>281</v>
      </c>
      <c r="J3" s="58" t="s">
        <v>281</v>
      </c>
      <c r="K3" s="58" t="s">
        <v>320</v>
      </c>
      <c r="L3" s="58" t="s">
        <v>320</v>
      </c>
      <c r="M3" s="58" t="s">
        <v>320</v>
      </c>
      <c r="N3" s="58" t="s">
        <v>320</v>
      </c>
      <c r="O3" s="59" t="s">
        <v>321</v>
      </c>
      <c r="P3" s="59" t="s">
        <v>321</v>
      </c>
      <c r="Q3" s="59" t="s">
        <v>321</v>
      </c>
      <c r="R3" s="59" t="s">
        <v>321</v>
      </c>
      <c r="S3" s="12"/>
    </row>
    <row r="4" spans="2:19" ht="54" thickBot="1" x14ac:dyDescent="0.25">
      <c r="B4" s="16" t="s">
        <v>322</v>
      </c>
      <c r="C4" s="17" t="s">
        <v>323</v>
      </c>
      <c r="D4" s="12"/>
      <c r="E4" s="83" t="s">
        <v>324</v>
      </c>
      <c r="F4" s="83" t="s">
        <v>324</v>
      </c>
      <c r="G4" s="60" t="s">
        <v>325</v>
      </c>
      <c r="H4" s="61" t="s">
        <v>326</v>
      </c>
      <c r="I4" s="62" t="s">
        <v>327</v>
      </c>
      <c r="J4" s="62" t="s">
        <v>328</v>
      </c>
      <c r="K4" s="62" t="s">
        <v>325</v>
      </c>
      <c r="L4" s="62" t="s">
        <v>326</v>
      </c>
      <c r="M4" s="62" t="s">
        <v>327</v>
      </c>
      <c r="N4" s="62" t="s">
        <v>328</v>
      </c>
      <c r="O4" s="63" t="s">
        <v>325</v>
      </c>
      <c r="P4" s="64" t="s">
        <v>326</v>
      </c>
      <c r="Q4" s="65" t="s">
        <v>327</v>
      </c>
      <c r="R4" s="65" t="s">
        <v>328</v>
      </c>
      <c r="S4" s="12"/>
    </row>
    <row r="5" spans="2:19" ht="57" thickBot="1" x14ac:dyDescent="0.25">
      <c r="B5" s="66" t="s">
        <v>329</v>
      </c>
      <c r="C5" s="67">
        <f>COUNT(C9:C62)</f>
        <v>52</v>
      </c>
      <c r="D5" s="12"/>
      <c r="E5" s="68">
        <v>76</v>
      </c>
      <c r="F5" s="68">
        <v>156</v>
      </c>
      <c r="G5" s="68">
        <v>54</v>
      </c>
      <c r="H5" s="68">
        <v>101</v>
      </c>
      <c r="I5" s="69">
        <v>143</v>
      </c>
      <c r="J5" s="69">
        <v>156</v>
      </c>
      <c r="K5" s="68">
        <v>49</v>
      </c>
      <c r="L5" s="68">
        <v>70</v>
      </c>
      <c r="M5" s="69">
        <v>134</v>
      </c>
      <c r="N5" s="70">
        <v>161</v>
      </c>
      <c r="O5" s="68"/>
      <c r="P5" s="68"/>
      <c r="Q5" s="69"/>
      <c r="R5" s="70"/>
      <c r="S5" s="12"/>
    </row>
    <row r="6" spans="2:19" ht="16" thickBot="1" x14ac:dyDescent="0.25">
      <c r="B6" s="86" t="s">
        <v>294</v>
      </c>
      <c r="C6" s="71">
        <f>C5</f>
        <v>52</v>
      </c>
      <c r="D6" s="12"/>
      <c r="E6" s="12"/>
      <c r="F6" s="12"/>
      <c r="G6" s="12"/>
      <c r="H6" s="12"/>
      <c r="I6" s="12"/>
      <c r="J6" s="12"/>
      <c r="K6" s="12"/>
      <c r="L6" s="12"/>
      <c r="M6" s="12"/>
      <c r="N6" s="12"/>
      <c r="O6" s="12"/>
      <c r="P6" s="12"/>
      <c r="Q6" s="12"/>
      <c r="R6" s="12"/>
      <c r="S6" s="12"/>
    </row>
    <row r="7" spans="2:19" x14ac:dyDescent="0.2">
      <c r="B7" s="22"/>
      <c r="C7" s="12"/>
      <c r="D7" s="12"/>
      <c r="E7" s="12"/>
      <c r="F7" s="12"/>
      <c r="G7" s="12"/>
      <c r="H7" s="12"/>
      <c r="I7" s="12"/>
      <c r="J7" s="12"/>
      <c r="K7" s="12"/>
      <c r="L7" s="12"/>
      <c r="P7" s="12"/>
      <c r="Q7" s="12"/>
      <c r="R7" s="12"/>
      <c r="S7" s="12"/>
    </row>
    <row r="8" spans="2:19" x14ac:dyDescent="0.2">
      <c r="B8" s="22"/>
      <c r="C8" s="12"/>
      <c r="D8" s="12"/>
      <c r="E8" s="12"/>
      <c r="F8" s="12"/>
      <c r="G8" s="12"/>
      <c r="H8" s="12"/>
      <c r="I8" s="12"/>
      <c r="J8" s="12"/>
      <c r="K8" s="12"/>
      <c r="L8" s="12"/>
      <c r="M8" s="12"/>
      <c r="N8" s="120" t="s">
        <v>330</v>
      </c>
      <c r="O8" s="123">
        <f>SUM(O11:O55)</f>
        <v>39467</v>
      </c>
      <c r="P8" s="12"/>
      <c r="Q8" s="12"/>
      <c r="R8" s="12"/>
      <c r="S8" s="12"/>
    </row>
    <row r="9" spans="2:19" ht="31" thickBot="1" x14ac:dyDescent="0.25">
      <c r="B9" s="85" t="s">
        <v>331</v>
      </c>
      <c r="C9" s="57"/>
      <c r="E9" s="58" t="s">
        <v>279</v>
      </c>
      <c r="F9" s="58" t="s">
        <v>280</v>
      </c>
      <c r="G9" s="58" t="s">
        <v>281</v>
      </c>
      <c r="H9" s="58" t="s">
        <v>281</v>
      </c>
      <c r="I9" s="58" t="s">
        <v>281</v>
      </c>
      <c r="J9" s="58" t="s">
        <v>281</v>
      </c>
      <c r="K9" s="72" t="s">
        <v>320</v>
      </c>
      <c r="L9" s="72" t="s">
        <v>320</v>
      </c>
      <c r="M9" s="72" t="s">
        <v>320</v>
      </c>
      <c r="N9" s="72" t="s">
        <v>320</v>
      </c>
      <c r="O9" s="59" t="s">
        <v>321</v>
      </c>
      <c r="P9" s="59" t="s">
        <v>321</v>
      </c>
      <c r="Q9" s="59" t="s">
        <v>321</v>
      </c>
      <c r="R9" s="59" t="s">
        <v>321</v>
      </c>
      <c r="S9" s="12"/>
    </row>
    <row r="10" spans="2:19" ht="53" thickBot="1" x14ac:dyDescent="0.25">
      <c r="B10" s="16" t="s">
        <v>332</v>
      </c>
      <c r="C10" s="17" t="s">
        <v>333</v>
      </c>
      <c r="E10" s="84" t="s">
        <v>334</v>
      </c>
      <c r="F10" s="84" t="s">
        <v>334</v>
      </c>
      <c r="G10" s="73" t="s">
        <v>335</v>
      </c>
      <c r="H10" s="74" t="s">
        <v>336</v>
      </c>
      <c r="I10" s="74" t="s">
        <v>337</v>
      </c>
      <c r="J10" s="74" t="s">
        <v>338</v>
      </c>
      <c r="K10" s="73" t="s">
        <v>335</v>
      </c>
      <c r="L10" s="74" t="s">
        <v>336</v>
      </c>
      <c r="M10" s="74" t="s">
        <v>337</v>
      </c>
      <c r="N10" s="74" t="s">
        <v>338</v>
      </c>
      <c r="O10" s="73" t="s">
        <v>335</v>
      </c>
      <c r="P10" s="74" t="s">
        <v>336</v>
      </c>
      <c r="Q10" s="74" t="s">
        <v>337</v>
      </c>
      <c r="R10" s="74" t="s">
        <v>338</v>
      </c>
      <c r="S10" s="12"/>
    </row>
    <row r="11" spans="2:19" ht="15" x14ac:dyDescent="0.2">
      <c r="B11" s="75" t="s">
        <v>339</v>
      </c>
      <c r="C11" s="76">
        <v>255</v>
      </c>
      <c r="E11" s="55">
        <v>366</v>
      </c>
      <c r="F11" s="77">
        <v>572</v>
      </c>
      <c r="G11" s="12">
        <v>2499</v>
      </c>
      <c r="H11" s="12">
        <v>849</v>
      </c>
      <c r="I11" s="12"/>
      <c r="J11" s="12"/>
      <c r="K11" s="77">
        <v>76</v>
      </c>
      <c r="L11" s="77">
        <v>1284</v>
      </c>
      <c r="M11" s="77">
        <v>1284</v>
      </c>
      <c r="N11" s="77">
        <v>414</v>
      </c>
      <c r="O11" s="161">
        <v>1821</v>
      </c>
      <c r="P11" s="12"/>
      <c r="Q11" s="12"/>
      <c r="R11" s="12"/>
      <c r="S11" s="12"/>
    </row>
    <row r="12" spans="2:19" ht="15" x14ac:dyDescent="0.2">
      <c r="B12" s="75" t="s">
        <v>340</v>
      </c>
      <c r="C12" s="76">
        <v>281</v>
      </c>
      <c r="E12" s="55">
        <v>366</v>
      </c>
      <c r="F12" s="77">
        <v>399</v>
      </c>
      <c r="G12" s="12">
        <v>169</v>
      </c>
      <c r="H12" s="12">
        <v>264</v>
      </c>
      <c r="I12" s="12"/>
      <c r="J12" s="12"/>
      <c r="K12" s="77">
        <v>1060</v>
      </c>
      <c r="L12" s="77">
        <v>1060</v>
      </c>
      <c r="M12" s="77">
        <v>1091</v>
      </c>
      <c r="N12" s="77">
        <v>1284</v>
      </c>
      <c r="O12" s="161">
        <v>728</v>
      </c>
      <c r="P12" s="12"/>
      <c r="Q12" s="12"/>
      <c r="R12" s="12"/>
      <c r="S12" s="12"/>
    </row>
    <row r="13" spans="2:19" ht="15" x14ac:dyDescent="0.2">
      <c r="B13" s="75" t="s">
        <v>341</v>
      </c>
      <c r="C13" s="76">
        <v>316</v>
      </c>
      <c r="E13" s="55">
        <v>383</v>
      </c>
      <c r="F13" s="77">
        <v>3169</v>
      </c>
      <c r="G13" s="12">
        <v>149</v>
      </c>
      <c r="H13" s="12">
        <v>574</v>
      </c>
      <c r="I13" s="12"/>
      <c r="J13" s="12"/>
      <c r="K13" s="77">
        <v>268</v>
      </c>
      <c r="L13" s="77">
        <v>268</v>
      </c>
      <c r="M13" s="77">
        <v>1560</v>
      </c>
      <c r="N13" s="77">
        <v>1091</v>
      </c>
      <c r="O13" s="161">
        <v>789</v>
      </c>
      <c r="P13" s="12"/>
      <c r="Q13" s="12"/>
      <c r="R13" s="12"/>
      <c r="S13" s="12"/>
    </row>
    <row r="14" spans="2:19" ht="15" x14ac:dyDescent="0.2">
      <c r="B14" s="75" t="s">
        <v>342</v>
      </c>
      <c r="C14" s="76">
        <v>348</v>
      </c>
      <c r="E14" s="55">
        <v>391</v>
      </c>
      <c r="F14" s="77">
        <v>1097</v>
      </c>
      <c r="G14" s="12">
        <v>375</v>
      </c>
      <c r="H14" s="12">
        <v>2192</v>
      </c>
      <c r="I14" s="12"/>
      <c r="J14" s="12"/>
      <c r="K14" s="77">
        <v>1824</v>
      </c>
      <c r="L14" s="77">
        <v>1823</v>
      </c>
      <c r="M14" s="77">
        <v>1060</v>
      </c>
      <c r="N14" s="77">
        <v>1560</v>
      </c>
      <c r="O14" s="161">
        <v>638</v>
      </c>
      <c r="P14" s="12"/>
      <c r="Q14" s="12"/>
      <c r="R14" s="12"/>
      <c r="S14" s="12"/>
    </row>
    <row r="15" spans="2:19" ht="15" x14ac:dyDescent="0.2">
      <c r="B15" s="75" t="s">
        <v>343</v>
      </c>
      <c r="C15" s="76">
        <v>352</v>
      </c>
      <c r="E15" s="55">
        <v>394</v>
      </c>
      <c r="F15" s="77">
        <v>116</v>
      </c>
      <c r="G15" s="12">
        <v>486</v>
      </c>
      <c r="H15" s="12">
        <v>1096</v>
      </c>
      <c r="I15" s="12"/>
      <c r="J15" s="12"/>
      <c r="K15" s="77">
        <v>67</v>
      </c>
      <c r="L15" s="77">
        <v>42</v>
      </c>
      <c r="M15" s="77">
        <v>387</v>
      </c>
      <c r="N15" s="77">
        <v>1060</v>
      </c>
      <c r="O15" s="161">
        <v>359</v>
      </c>
      <c r="P15" s="12"/>
      <c r="Q15" s="12"/>
      <c r="R15" s="12"/>
      <c r="S15" s="12"/>
    </row>
    <row r="16" spans="2:19" ht="15" x14ac:dyDescent="0.2">
      <c r="B16" s="75" t="s">
        <v>344</v>
      </c>
      <c r="C16" s="76">
        <v>359</v>
      </c>
      <c r="E16" s="55">
        <v>399</v>
      </c>
      <c r="F16" s="77">
        <v>1029</v>
      </c>
      <c r="G16" s="12">
        <v>366</v>
      </c>
      <c r="H16" s="12">
        <v>241</v>
      </c>
      <c r="I16" s="12"/>
      <c r="J16" s="12"/>
      <c r="K16" s="77">
        <v>1093</v>
      </c>
      <c r="L16" s="77">
        <v>1824</v>
      </c>
      <c r="M16" s="77">
        <v>268</v>
      </c>
      <c r="N16" s="77">
        <v>387</v>
      </c>
      <c r="O16" s="161">
        <v>359</v>
      </c>
      <c r="P16" s="12"/>
      <c r="Q16" s="12"/>
      <c r="R16" s="12"/>
      <c r="S16" s="12"/>
    </row>
    <row r="17" spans="2:19" ht="15" x14ac:dyDescent="0.2">
      <c r="B17" s="75" t="s">
        <v>345</v>
      </c>
      <c r="C17" s="76">
        <v>361</v>
      </c>
      <c r="E17" s="55">
        <v>466</v>
      </c>
      <c r="F17" s="77">
        <v>360</v>
      </c>
      <c r="G17" s="12">
        <v>666</v>
      </c>
      <c r="H17" s="12">
        <v>365</v>
      </c>
      <c r="I17" s="12"/>
      <c r="J17" s="12"/>
      <c r="K17" s="77">
        <v>631</v>
      </c>
      <c r="L17" s="77">
        <v>1093</v>
      </c>
      <c r="M17" s="77">
        <v>1823</v>
      </c>
      <c r="N17" s="77">
        <v>2188</v>
      </c>
      <c r="O17" s="161">
        <v>331</v>
      </c>
      <c r="P17" s="12"/>
      <c r="Q17" s="12"/>
      <c r="R17" s="12"/>
      <c r="S17" s="12"/>
    </row>
    <row r="18" spans="2:19" ht="15" x14ac:dyDescent="0.2">
      <c r="B18" s="75" t="s">
        <v>346</v>
      </c>
      <c r="C18" s="76">
        <v>364</v>
      </c>
      <c r="E18" s="55">
        <v>564</v>
      </c>
      <c r="F18" s="77">
        <v>733</v>
      </c>
      <c r="G18" s="12">
        <v>1023</v>
      </c>
      <c r="H18" s="12">
        <v>1098</v>
      </c>
      <c r="I18" s="12"/>
      <c r="J18" s="12"/>
      <c r="K18" s="77">
        <v>150</v>
      </c>
      <c r="L18" s="77">
        <v>539</v>
      </c>
      <c r="M18" s="77">
        <v>1824</v>
      </c>
      <c r="N18" s="77">
        <v>1119</v>
      </c>
      <c r="O18" s="161">
        <v>1083</v>
      </c>
      <c r="P18" s="12"/>
      <c r="Q18" s="12"/>
      <c r="R18" s="12"/>
      <c r="S18" s="12"/>
    </row>
    <row r="19" spans="2:19" ht="15" x14ac:dyDescent="0.2">
      <c r="B19" s="75" t="s">
        <v>347</v>
      </c>
      <c r="C19" s="76">
        <v>366</v>
      </c>
      <c r="E19" s="55">
        <v>573</v>
      </c>
      <c r="F19" s="77">
        <v>1066</v>
      </c>
      <c r="G19" s="12">
        <v>1822</v>
      </c>
      <c r="H19" s="12">
        <v>671</v>
      </c>
      <c r="I19" s="12"/>
      <c r="J19" s="12"/>
      <c r="K19" s="77">
        <v>641</v>
      </c>
      <c r="L19" s="77">
        <v>631</v>
      </c>
      <c r="M19" s="77">
        <v>2324</v>
      </c>
      <c r="N19" s="77">
        <v>1823</v>
      </c>
      <c r="O19" s="161">
        <v>1819</v>
      </c>
      <c r="P19" s="12"/>
      <c r="Q19" s="12"/>
      <c r="R19" s="12"/>
      <c r="S19" s="12"/>
    </row>
    <row r="20" spans="2:19" ht="15" x14ac:dyDescent="0.2">
      <c r="B20" s="75" t="s">
        <v>348</v>
      </c>
      <c r="C20" s="76">
        <v>368</v>
      </c>
      <c r="E20" s="55">
        <v>579</v>
      </c>
      <c r="F20" s="77">
        <v>417</v>
      </c>
      <c r="G20" s="12">
        <v>389</v>
      </c>
      <c r="H20" s="12">
        <v>596</v>
      </c>
      <c r="I20" s="12"/>
      <c r="J20" s="12"/>
      <c r="K20" s="77">
        <v>1605</v>
      </c>
      <c r="L20" s="77">
        <v>641</v>
      </c>
      <c r="M20" s="77">
        <v>1093</v>
      </c>
      <c r="N20" s="77">
        <v>1824</v>
      </c>
      <c r="O20" s="161">
        <v>750</v>
      </c>
      <c r="P20" s="12"/>
      <c r="Q20" s="12"/>
      <c r="R20" s="12"/>
      <c r="S20" s="12"/>
    </row>
    <row r="21" spans="2:19" ht="15" x14ac:dyDescent="0.2">
      <c r="B21" s="75" t="s">
        <v>349</v>
      </c>
      <c r="C21" s="76">
        <v>406</v>
      </c>
      <c r="E21" s="55">
        <v>592</v>
      </c>
      <c r="F21" s="77">
        <v>1363</v>
      </c>
      <c r="G21" s="12">
        <v>3654</v>
      </c>
      <c r="H21" s="12">
        <v>354</v>
      </c>
      <c r="I21" s="12"/>
      <c r="J21" s="12"/>
      <c r="K21" s="77">
        <v>260</v>
      </c>
      <c r="L21" s="77">
        <v>2352</v>
      </c>
      <c r="M21" s="77">
        <v>110</v>
      </c>
      <c r="N21" s="77">
        <v>372</v>
      </c>
      <c r="O21" s="161">
        <v>703</v>
      </c>
      <c r="P21" s="12"/>
      <c r="Q21" s="12"/>
      <c r="R21" s="12"/>
      <c r="S21" s="12"/>
    </row>
    <row r="22" spans="2:19" ht="15" x14ac:dyDescent="0.2">
      <c r="B22" s="75" t="s">
        <v>350</v>
      </c>
      <c r="C22" s="76">
        <v>408</v>
      </c>
      <c r="E22" s="55">
        <v>639</v>
      </c>
      <c r="F22" s="77">
        <v>3501</v>
      </c>
      <c r="G22" s="12">
        <v>375</v>
      </c>
      <c r="H22" s="12">
        <v>78</v>
      </c>
      <c r="I22" s="12"/>
      <c r="J22" s="12"/>
      <c r="K22" s="77">
        <v>336</v>
      </c>
      <c r="L22" s="77">
        <v>1093</v>
      </c>
      <c r="M22" s="77">
        <v>539</v>
      </c>
      <c r="N22" s="77">
        <v>2324</v>
      </c>
      <c r="O22" s="161">
        <v>335</v>
      </c>
      <c r="P22" s="12"/>
      <c r="Q22" s="12"/>
      <c r="R22" s="12"/>
      <c r="S22" s="12"/>
    </row>
    <row r="23" spans="2:19" ht="15" x14ac:dyDescent="0.2">
      <c r="B23" s="75" t="s">
        <v>351</v>
      </c>
      <c r="C23" s="76">
        <v>408</v>
      </c>
      <c r="E23" s="55">
        <v>644</v>
      </c>
      <c r="F23" s="77">
        <v>700</v>
      </c>
      <c r="G23" s="12">
        <v>554</v>
      </c>
      <c r="H23" s="12">
        <v>704</v>
      </c>
      <c r="I23" s="12"/>
      <c r="J23" s="12"/>
      <c r="K23" s="77">
        <v>374</v>
      </c>
      <c r="L23" s="77">
        <v>1605</v>
      </c>
      <c r="M23" s="77">
        <v>631</v>
      </c>
      <c r="N23" s="77">
        <v>1093</v>
      </c>
      <c r="O23" s="161">
        <v>1092</v>
      </c>
      <c r="P23" s="12"/>
      <c r="Q23" s="12"/>
      <c r="R23" s="12"/>
      <c r="S23" s="12"/>
    </row>
    <row r="24" spans="2:19" ht="15" x14ac:dyDescent="0.2">
      <c r="B24" s="75" t="s">
        <v>352</v>
      </c>
      <c r="C24" s="76">
        <v>409</v>
      </c>
      <c r="E24" s="55">
        <v>694</v>
      </c>
      <c r="F24" s="77">
        <v>1096</v>
      </c>
      <c r="G24" s="12">
        <v>66</v>
      </c>
      <c r="H24" s="12">
        <v>367</v>
      </c>
      <c r="I24" s="12"/>
      <c r="J24" s="12"/>
      <c r="K24" s="77">
        <v>301</v>
      </c>
      <c r="L24" s="77">
        <v>260</v>
      </c>
      <c r="M24" s="77">
        <v>3589</v>
      </c>
      <c r="N24" s="77">
        <v>1825</v>
      </c>
      <c r="O24" s="161">
        <v>366</v>
      </c>
      <c r="P24" s="12"/>
      <c r="Q24" s="12"/>
      <c r="R24" s="12"/>
      <c r="S24" s="12"/>
    </row>
    <row r="25" spans="2:19" ht="15" x14ac:dyDescent="0.2">
      <c r="B25" s="75" t="s">
        <v>353</v>
      </c>
      <c r="C25" s="76">
        <v>410</v>
      </c>
      <c r="E25" s="55">
        <v>717</v>
      </c>
      <c r="F25" s="77">
        <v>398</v>
      </c>
      <c r="G25" s="12">
        <v>3654</v>
      </c>
      <c r="H25" s="12">
        <v>915</v>
      </c>
      <c r="I25" s="12"/>
      <c r="J25" s="12"/>
      <c r="K25" s="77">
        <v>454</v>
      </c>
      <c r="L25" s="77">
        <v>1093</v>
      </c>
      <c r="M25" s="77">
        <v>641</v>
      </c>
      <c r="N25" s="77">
        <v>539</v>
      </c>
      <c r="O25" s="161">
        <v>735</v>
      </c>
      <c r="P25" s="12"/>
      <c r="Q25" s="12"/>
      <c r="R25" s="12"/>
      <c r="S25" s="12"/>
    </row>
    <row r="26" spans="2:19" ht="15" x14ac:dyDescent="0.2">
      <c r="B26" s="75" t="s">
        <v>354</v>
      </c>
      <c r="C26" s="76">
        <v>411</v>
      </c>
      <c r="E26" s="55">
        <v>725</v>
      </c>
      <c r="F26" s="77">
        <v>726</v>
      </c>
      <c r="G26" s="12">
        <v>2102</v>
      </c>
      <c r="H26" s="12">
        <v>381</v>
      </c>
      <c r="I26" s="12"/>
      <c r="J26" s="12"/>
      <c r="K26" s="77">
        <v>688</v>
      </c>
      <c r="L26" s="77">
        <v>534</v>
      </c>
      <c r="M26" s="77">
        <v>3646</v>
      </c>
      <c r="N26" s="77">
        <v>384</v>
      </c>
      <c r="O26" s="161">
        <v>303</v>
      </c>
      <c r="P26" s="12"/>
      <c r="Q26" s="12"/>
      <c r="R26" s="12"/>
      <c r="S26" s="12"/>
    </row>
    <row r="27" spans="2:19" ht="15" x14ac:dyDescent="0.2">
      <c r="B27" s="75" t="s">
        <v>355</v>
      </c>
      <c r="C27" s="76">
        <v>427</v>
      </c>
      <c r="E27" s="55">
        <v>726</v>
      </c>
      <c r="F27" s="77">
        <v>413</v>
      </c>
      <c r="G27" s="12">
        <v>1092</v>
      </c>
      <c r="H27" s="12">
        <v>88</v>
      </c>
      <c r="I27" s="12"/>
      <c r="J27" s="12"/>
      <c r="K27" s="77">
        <v>31</v>
      </c>
      <c r="L27" s="77">
        <v>364</v>
      </c>
      <c r="M27" s="77">
        <v>1093</v>
      </c>
      <c r="N27" s="77">
        <v>631</v>
      </c>
      <c r="O27" s="161">
        <v>647</v>
      </c>
      <c r="P27" s="12"/>
      <c r="Q27" s="12"/>
      <c r="R27" s="12"/>
      <c r="S27" s="12"/>
    </row>
    <row r="28" spans="2:19" ht="15" x14ac:dyDescent="0.2">
      <c r="B28" s="75" t="s">
        <v>356</v>
      </c>
      <c r="C28" s="76">
        <v>438</v>
      </c>
      <c r="E28" s="55">
        <v>728</v>
      </c>
      <c r="F28" s="77">
        <v>363</v>
      </c>
      <c r="G28" s="12">
        <v>280</v>
      </c>
      <c r="H28" s="12">
        <v>366</v>
      </c>
      <c r="I28" s="12"/>
      <c r="J28" s="12"/>
      <c r="K28" s="77">
        <v>341</v>
      </c>
      <c r="L28" s="77">
        <v>374</v>
      </c>
      <c r="M28" s="77">
        <v>1854</v>
      </c>
      <c r="N28" s="77">
        <v>1826</v>
      </c>
      <c r="O28" s="161">
        <v>511</v>
      </c>
      <c r="P28" s="12"/>
      <c r="Q28" s="12"/>
      <c r="R28" s="12"/>
      <c r="S28" s="12"/>
    </row>
    <row r="29" spans="2:19" ht="15" x14ac:dyDescent="0.2">
      <c r="B29" s="75" t="s">
        <v>357</v>
      </c>
      <c r="C29" s="76">
        <v>446</v>
      </c>
      <c r="E29" s="55">
        <v>730</v>
      </c>
      <c r="F29" s="77">
        <v>3346</v>
      </c>
      <c r="G29" s="12">
        <v>751</v>
      </c>
      <c r="H29" s="12">
        <v>623</v>
      </c>
      <c r="I29" s="12"/>
      <c r="J29" s="12"/>
      <c r="K29" s="77">
        <v>1049</v>
      </c>
      <c r="L29" s="77">
        <v>301</v>
      </c>
      <c r="M29" s="77">
        <v>1093</v>
      </c>
      <c r="N29" s="77">
        <v>1123</v>
      </c>
      <c r="O29" s="161">
        <v>302</v>
      </c>
      <c r="P29" s="12"/>
      <c r="Q29" s="12"/>
      <c r="R29" s="12"/>
      <c r="S29" s="12"/>
    </row>
    <row r="30" spans="2:19" ht="15" x14ac:dyDescent="0.2">
      <c r="B30" s="75" t="s">
        <v>358</v>
      </c>
      <c r="C30" s="76">
        <v>457</v>
      </c>
      <c r="E30" s="55">
        <v>731</v>
      </c>
      <c r="F30" s="77">
        <v>182</v>
      </c>
      <c r="G30" s="12">
        <v>365</v>
      </c>
      <c r="H30" s="12">
        <v>73</v>
      </c>
      <c r="I30" s="12"/>
      <c r="J30" s="12"/>
      <c r="K30" s="77">
        <v>281</v>
      </c>
      <c r="L30" s="77">
        <v>454</v>
      </c>
      <c r="M30" s="77">
        <v>1605</v>
      </c>
      <c r="N30" s="77">
        <v>407</v>
      </c>
      <c r="O30" s="161">
        <v>726</v>
      </c>
      <c r="P30" s="12"/>
      <c r="Q30" s="12"/>
      <c r="R30" s="12"/>
      <c r="S30" s="12"/>
    </row>
    <row r="31" spans="2:19" ht="15" x14ac:dyDescent="0.2">
      <c r="B31" s="75" t="s">
        <v>359</v>
      </c>
      <c r="C31" s="76">
        <v>467</v>
      </c>
      <c r="E31" s="55">
        <v>740</v>
      </c>
      <c r="F31" s="77">
        <v>387</v>
      </c>
      <c r="G31" s="12">
        <v>1023</v>
      </c>
      <c r="H31" s="12">
        <v>963</v>
      </c>
      <c r="I31" s="12"/>
      <c r="J31" s="12"/>
      <c r="K31" s="77">
        <v>1463</v>
      </c>
      <c r="L31" s="77">
        <v>688</v>
      </c>
      <c r="M31" s="77">
        <v>1087</v>
      </c>
      <c r="N31" s="77">
        <v>3589</v>
      </c>
      <c r="O31" s="161">
        <v>1821</v>
      </c>
      <c r="P31" s="12"/>
      <c r="Q31" s="12"/>
      <c r="R31" s="12"/>
      <c r="S31" s="12"/>
    </row>
    <row r="32" spans="2:19" ht="15" x14ac:dyDescent="0.2">
      <c r="B32" s="75" t="s">
        <v>360</v>
      </c>
      <c r="C32" s="76">
        <v>471</v>
      </c>
      <c r="E32" s="55">
        <v>749</v>
      </c>
      <c r="F32" s="77">
        <v>331</v>
      </c>
      <c r="G32" s="12">
        <v>3751</v>
      </c>
      <c r="H32" s="12">
        <v>582</v>
      </c>
      <c r="I32" s="12"/>
      <c r="J32" s="12"/>
      <c r="K32" s="77">
        <v>1037</v>
      </c>
      <c r="L32" s="77">
        <v>341</v>
      </c>
      <c r="M32" s="77">
        <v>1902</v>
      </c>
      <c r="N32" s="77">
        <v>641</v>
      </c>
      <c r="O32" s="161">
        <v>454</v>
      </c>
      <c r="P32" s="12"/>
      <c r="Q32" s="12"/>
      <c r="R32" s="12"/>
      <c r="S32" s="12"/>
    </row>
    <row r="33" spans="2:19" ht="15" x14ac:dyDescent="0.2">
      <c r="B33" s="75" t="s">
        <v>361</v>
      </c>
      <c r="C33" s="76">
        <v>530</v>
      </c>
      <c r="E33" s="55">
        <v>757</v>
      </c>
      <c r="F33" s="77">
        <v>1032</v>
      </c>
      <c r="G33" s="12">
        <v>2188</v>
      </c>
      <c r="H33" s="12">
        <v>1096</v>
      </c>
      <c r="I33" s="12"/>
      <c r="J33" s="12"/>
      <c r="K33" s="77">
        <v>1024</v>
      </c>
      <c r="L33" s="77">
        <v>1049</v>
      </c>
      <c r="M33" s="77">
        <v>994</v>
      </c>
      <c r="N33" s="77">
        <v>3646</v>
      </c>
      <c r="O33" s="161">
        <v>3632</v>
      </c>
      <c r="P33" s="12"/>
      <c r="Q33" s="12"/>
      <c r="R33" s="12"/>
      <c r="S33" s="12"/>
    </row>
    <row r="34" spans="2:19" ht="15" x14ac:dyDescent="0.2">
      <c r="B34" s="75" t="s">
        <v>362</v>
      </c>
      <c r="C34" s="76">
        <v>550</v>
      </c>
      <c r="E34" s="55">
        <v>766</v>
      </c>
      <c r="F34" s="77">
        <v>496</v>
      </c>
      <c r="G34" s="12">
        <v>367</v>
      </c>
      <c r="H34" s="12">
        <v>729</v>
      </c>
      <c r="I34" s="12"/>
      <c r="J34" s="12"/>
      <c r="K34" s="77">
        <v>361</v>
      </c>
      <c r="L34" s="77">
        <v>281</v>
      </c>
      <c r="M34" s="77">
        <v>260</v>
      </c>
      <c r="N34" s="77">
        <v>1093</v>
      </c>
      <c r="O34" s="161">
        <v>2120</v>
      </c>
      <c r="P34" s="12"/>
      <c r="Q34" s="12"/>
      <c r="R34" s="12"/>
      <c r="S34" s="12"/>
    </row>
    <row r="35" spans="2:19" ht="15" x14ac:dyDescent="0.2">
      <c r="B35" s="75" t="s">
        <v>363</v>
      </c>
      <c r="C35" s="76">
        <v>559</v>
      </c>
      <c r="E35" s="55">
        <v>815</v>
      </c>
      <c r="F35" s="77">
        <v>475</v>
      </c>
      <c r="G35" s="12">
        <v>59</v>
      </c>
      <c r="H35" s="12">
        <v>1968</v>
      </c>
      <c r="I35" s="12"/>
      <c r="J35" s="12"/>
      <c r="K35" s="77">
        <v>1071</v>
      </c>
      <c r="L35" s="77">
        <v>2078</v>
      </c>
      <c r="M35" s="77">
        <v>1093</v>
      </c>
      <c r="N35" s="77">
        <v>1854</v>
      </c>
      <c r="O35" s="161">
        <v>364</v>
      </c>
      <c r="P35" s="12"/>
      <c r="Q35" s="12"/>
      <c r="R35" s="12"/>
      <c r="S35" s="12"/>
    </row>
    <row r="36" spans="2:19" ht="15" x14ac:dyDescent="0.2">
      <c r="B36" s="75" t="s">
        <v>364</v>
      </c>
      <c r="C36" s="76">
        <v>565</v>
      </c>
      <c r="E36" s="55">
        <v>838</v>
      </c>
      <c r="F36" s="77">
        <v>59</v>
      </c>
      <c r="G36" s="12">
        <v>1084</v>
      </c>
      <c r="H36" s="12">
        <v>384</v>
      </c>
      <c r="I36" s="12"/>
      <c r="J36" s="12"/>
      <c r="K36" s="77">
        <v>1065</v>
      </c>
      <c r="L36" s="77">
        <v>723</v>
      </c>
      <c r="M36" s="77">
        <v>1823</v>
      </c>
      <c r="N36" s="77">
        <v>1093</v>
      </c>
      <c r="O36" s="161">
        <v>469</v>
      </c>
      <c r="P36" s="12"/>
      <c r="Q36" s="12"/>
      <c r="R36" s="12"/>
      <c r="S36" s="12"/>
    </row>
    <row r="37" spans="2:19" ht="15" x14ac:dyDescent="0.2">
      <c r="B37" s="75" t="s">
        <v>365</v>
      </c>
      <c r="C37" s="76">
        <v>567</v>
      </c>
      <c r="E37" s="55">
        <v>958</v>
      </c>
      <c r="F37" s="77">
        <v>2172</v>
      </c>
      <c r="G37" s="12">
        <v>246</v>
      </c>
      <c r="H37" s="12">
        <v>3790</v>
      </c>
      <c r="I37" s="12"/>
      <c r="J37" s="12"/>
      <c r="K37" s="77">
        <v>257</v>
      </c>
      <c r="L37" s="77">
        <v>1463</v>
      </c>
      <c r="M37" s="77">
        <v>727</v>
      </c>
      <c r="N37" s="77">
        <v>1605</v>
      </c>
      <c r="O37" s="161">
        <v>351</v>
      </c>
      <c r="P37" s="12"/>
      <c r="Q37" s="12"/>
      <c r="R37" s="12"/>
      <c r="S37" s="12"/>
    </row>
    <row r="38" spans="2:19" ht="15" x14ac:dyDescent="0.2">
      <c r="B38" s="75" t="s">
        <v>366</v>
      </c>
      <c r="C38" s="76">
        <v>621</v>
      </c>
      <c r="E38" s="55">
        <v>1036</v>
      </c>
      <c r="F38" s="77">
        <v>1162</v>
      </c>
      <c r="G38" s="12">
        <v>59</v>
      </c>
      <c r="H38" s="12">
        <v>209</v>
      </c>
      <c r="I38" s="12"/>
      <c r="J38" s="12"/>
      <c r="K38" s="77">
        <v>2181</v>
      </c>
      <c r="L38" s="77">
        <v>1037</v>
      </c>
      <c r="M38" s="77">
        <v>807</v>
      </c>
      <c r="N38" s="77">
        <v>1087</v>
      </c>
      <c r="O38" s="161">
        <v>661</v>
      </c>
      <c r="P38" s="12"/>
      <c r="Q38" s="12"/>
      <c r="R38" s="12"/>
      <c r="S38" s="12"/>
    </row>
    <row r="39" spans="2:19" ht="15" x14ac:dyDescent="0.2">
      <c r="B39" s="75" t="s">
        <v>367</v>
      </c>
      <c r="C39" s="76">
        <v>646</v>
      </c>
      <c r="E39" s="55">
        <v>1062</v>
      </c>
      <c r="F39" s="77">
        <v>62</v>
      </c>
      <c r="G39" s="12">
        <v>373</v>
      </c>
      <c r="H39" s="12">
        <v>3654</v>
      </c>
      <c r="I39" s="12"/>
      <c r="J39" s="12"/>
      <c r="K39" s="77">
        <v>1095</v>
      </c>
      <c r="L39" s="77">
        <v>362</v>
      </c>
      <c r="M39" s="77">
        <v>800</v>
      </c>
      <c r="N39" s="77">
        <v>1902</v>
      </c>
      <c r="O39" s="161">
        <v>736</v>
      </c>
      <c r="P39" s="12"/>
      <c r="Q39" s="12"/>
      <c r="R39" s="12"/>
      <c r="S39" s="12"/>
    </row>
    <row r="40" spans="2:19" ht="15" x14ac:dyDescent="0.2">
      <c r="B40" s="75" t="s">
        <v>368</v>
      </c>
      <c r="C40" s="76">
        <v>704</v>
      </c>
      <c r="E40" s="55">
        <v>1063</v>
      </c>
      <c r="F40" s="77">
        <v>370</v>
      </c>
      <c r="G40" s="12">
        <v>97</v>
      </c>
      <c r="H40" s="12">
        <v>535</v>
      </c>
      <c r="I40" s="12"/>
      <c r="J40" s="12"/>
      <c r="K40" s="77">
        <v>1422</v>
      </c>
      <c r="L40" s="77">
        <v>1024</v>
      </c>
      <c r="M40" s="77">
        <v>720</v>
      </c>
      <c r="N40" s="77">
        <v>994</v>
      </c>
      <c r="O40" s="161">
        <v>2103</v>
      </c>
      <c r="P40" s="12"/>
      <c r="Q40" s="12"/>
      <c r="R40" s="12"/>
      <c r="S40" s="12"/>
    </row>
    <row r="41" spans="2:19" ht="15" x14ac:dyDescent="0.2">
      <c r="B41" s="75" t="s">
        <v>369</v>
      </c>
      <c r="C41" s="76">
        <v>727</v>
      </c>
      <c r="E41" s="55">
        <v>1064</v>
      </c>
      <c r="F41" s="77">
        <v>366</v>
      </c>
      <c r="G41" s="12">
        <v>402</v>
      </c>
      <c r="H41" s="12">
        <v>1</v>
      </c>
      <c r="I41" s="12"/>
      <c r="J41" s="12"/>
      <c r="K41" s="77">
        <v>997</v>
      </c>
      <c r="L41" s="77">
        <v>361</v>
      </c>
      <c r="M41" s="77">
        <v>534</v>
      </c>
      <c r="N41" s="77">
        <v>370</v>
      </c>
      <c r="O41" s="161">
        <v>360</v>
      </c>
      <c r="P41" s="12"/>
      <c r="Q41" s="12"/>
      <c r="R41" s="12"/>
      <c r="S41" s="12"/>
    </row>
    <row r="42" spans="2:19" ht="15" x14ac:dyDescent="0.2">
      <c r="B42" s="75" t="s">
        <v>370</v>
      </c>
      <c r="C42" s="76">
        <v>727</v>
      </c>
      <c r="E42" s="55">
        <v>1065</v>
      </c>
      <c r="F42" s="77">
        <v>898</v>
      </c>
      <c r="G42" s="12">
        <v>134</v>
      </c>
      <c r="H42" s="12">
        <v>772</v>
      </c>
      <c r="I42" s="12"/>
      <c r="J42" s="12"/>
      <c r="K42" s="77">
        <v>3865</v>
      </c>
      <c r="L42" s="77">
        <v>359</v>
      </c>
      <c r="M42" s="77">
        <v>1826</v>
      </c>
      <c r="N42" s="77">
        <v>1093</v>
      </c>
      <c r="O42" s="161">
        <v>667</v>
      </c>
      <c r="P42" s="12"/>
      <c r="Q42" s="12"/>
      <c r="R42" s="12"/>
      <c r="S42" s="12"/>
    </row>
    <row r="43" spans="2:19" ht="15" x14ac:dyDescent="0.2">
      <c r="B43" s="75" t="s">
        <v>371</v>
      </c>
      <c r="C43" s="76">
        <v>742</v>
      </c>
      <c r="E43" s="55">
        <v>1065</v>
      </c>
      <c r="F43" s="77">
        <v>296</v>
      </c>
      <c r="G43" s="12">
        <v>1093</v>
      </c>
      <c r="H43" s="12">
        <v>63</v>
      </c>
      <c r="I43" s="12"/>
      <c r="J43" s="12"/>
      <c r="K43" s="77">
        <v>378</v>
      </c>
      <c r="L43" s="77">
        <v>1071</v>
      </c>
      <c r="M43" s="77">
        <v>364</v>
      </c>
      <c r="N43" s="77">
        <v>1823</v>
      </c>
      <c r="O43" s="161">
        <v>336</v>
      </c>
      <c r="P43" s="12"/>
      <c r="Q43" s="12"/>
      <c r="R43" s="12"/>
      <c r="S43" s="12"/>
    </row>
    <row r="44" spans="2:19" ht="15" x14ac:dyDescent="0.2">
      <c r="B44" s="75" t="s">
        <v>372</v>
      </c>
      <c r="C44" s="76">
        <v>744</v>
      </c>
      <c r="E44" s="55">
        <v>1065</v>
      </c>
      <c r="F44" s="77">
        <v>257</v>
      </c>
      <c r="G44" s="12">
        <v>64</v>
      </c>
      <c r="H44" s="12">
        <v>735</v>
      </c>
      <c r="I44" s="12"/>
      <c r="J44" s="12"/>
      <c r="K44" s="77">
        <v>653</v>
      </c>
      <c r="L44" s="77">
        <v>746</v>
      </c>
      <c r="M44" s="77">
        <v>1790</v>
      </c>
      <c r="N44" s="77">
        <v>727</v>
      </c>
      <c r="O44" s="161">
        <v>349</v>
      </c>
      <c r="P44" s="12"/>
      <c r="Q44" s="12"/>
      <c r="R44" s="12"/>
      <c r="S44" s="12"/>
    </row>
    <row r="45" spans="2:19" ht="15" x14ac:dyDescent="0.2">
      <c r="B45" s="75" t="s">
        <v>373</v>
      </c>
      <c r="C45" s="76">
        <v>772</v>
      </c>
      <c r="E45" s="55">
        <v>1066</v>
      </c>
      <c r="F45" s="77">
        <v>731</v>
      </c>
      <c r="G45" s="12">
        <v>3653</v>
      </c>
      <c r="H45" s="12">
        <v>427</v>
      </c>
      <c r="I45" s="12"/>
      <c r="J45" s="12"/>
      <c r="K45" s="77">
        <v>1096</v>
      </c>
      <c r="L45" s="77">
        <v>1065</v>
      </c>
      <c r="M45" s="77">
        <v>374</v>
      </c>
      <c r="N45" s="77">
        <v>807</v>
      </c>
      <c r="O45" s="161">
        <v>273</v>
      </c>
      <c r="P45" s="12"/>
      <c r="Q45" s="12"/>
      <c r="R45" s="12"/>
      <c r="S45" s="12"/>
    </row>
    <row r="46" spans="2:19" ht="15" x14ac:dyDescent="0.2">
      <c r="B46" s="75" t="s">
        <v>374</v>
      </c>
      <c r="C46" s="76">
        <v>772</v>
      </c>
      <c r="E46" s="55">
        <v>1091</v>
      </c>
      <c r="F46" s="77">
        <v>733</v>
      </c>
      <c r="G46" s="12">
        <v>2538</v>
      </c>
      <c r="H46" s="12">
        <v>1304</v>
      </c>
      <c r="I46" s="12"/>
      <c r="J46" s="12"/>
      <c r="K46" s="77">
        <v>791</v>
      </c>
      <c r="L46" s="77">
        <v>257</v>
      </c>
      <c r="M46" s="77">
        <v>301</v>
      </c>
      <c r="N46" s="77">
        <v>800</v>
      </c>
      <c r="O46" s="161">
        <v>1827</v>
      </c>
      <c r="P46" s="12"/>
      <c r="Q46" s="12"/>
      <c r="R46" s="12"/>
      <c r="S46" s="12"/>
    </row>
    <row r="47" spans="2:19" ht="15" x14ac:dyDescent="0.2">
      <c r="B47" s="75" t="s">
        <v>375</v>
      </c>
      <c r="C47" s="76">
        <v>772</v>
      </c>
      <c r="E47" s="55">
        <v>1094</v>
      </c>
      <c r="F47" s="77">
        <v>427</v>
      </c>
      <c r="G47" s="12">
        <v>1820</v>
      </c>
      <c r="H47" s="12">
        <v>383</v>
      </c>
      <c r="I47" s="12"/>
      <c r="J47" s="12"/>
      <c r="K47" s="77">
        <v>90</v>
      </c>
      <c r="L47" s="77">
        <v>574</v>
      </c>
      <c r="M47" s="77">
        <v>1824</v>
      </c>
      <c r="N47" s="77">
        <v>720</v>
      </c>
      <c r="O47" s="161">
        <v>1820</v>
      </c>
      <c r="P47" s="12"/>
      <c r="Q47" s="12"/>
      <c r="R47" s="12"/>
      <c r="S47" s="12"/>
    </row>
    <row r="48" spans="2:19" ht="15" x14ac:dyDescent="0.2">
      <c r="B48" s="75" t="s">
        <v>376</v>
      </c>
      <c r="C48" s="76">
        <v>773</v>
      </c>
      <c r="E48" s="55">
        <v>1096</v>
      </c>
      <c r="F48" s="77">
        <v>590</v>
      </c>
      <c r="G48" s="12">
        <v>1097</v>
      </c>
      <c r="H48" s="12">
        <v>368</v>
      </c>
      <c r="I48" s="12"/>
      <c r="J48" s="12"/>
      <c r="K48" s="77">
        <v>516</v>
      </c>
      <c r="L48" s="77">
        <v>759</v>
      </c>
      <c r="M48" s="77">
        <v>454</v>
      </c>
      <c r="N48" s="77">
        <v>534</v>
      </c>
      <c r="O48" s="161">
        <v>727</v>
      </c>
      <c r="P48" s="12"/>
      <c r="Q48" s="12"/>
      <c r="R48" s="12"/>
      <c r="S48" s="12"/>
    </row>
    <row r="49" spans="2:19" ht="15" x14ac:dyDescent="0.2">
      <c r="B49" s="75" t="s">
        <v>377</v>
      </c>
      <c r="C49" s="76">
        <v>775</v>
      </c>
      <c r="E49" s="55">
        <v>1096</v>
      </c>
      <c r="F49" s="77">
        <v>3012</v>
      </c>
      <c r="G49" s="12">
        <v>292</v>
      </c>
      <c r="H49" s="12">
        <v>2913</v>
      </c>
      <c r="I49" s="12"/>
      <c r="J49" s="12"/>
      <c r="K49" s="77">
        <v>638</v>
      </c>
      <c r="L49" s="77">
        <v>389</v>
      </c>
      <c r="M49" s="77">
        <v>688</v>
      </c>
      <c r="N49" s="77">
        <v>126</v>
      </c>
      <c r="O49" s="161">
        <v>1825</v>
      </c>
      <c r="P49" s="12"/>
      <c r="Q49" s="12"/>
      <c r="R49" s="12"/>
      <c r="S49" s="12"/>
    </row>
    <row r="50" spans="2:19" ht="15" x14ac:dyDescent="0.2">
      <c r="B50" s="75" t="s">
        <v>378</v>
      </c>
      <c r="C50" s="76">
        <v>843</v>
      </c>
      <c r="E50" s="55">
        <v>1096</v>
      </c>
      <c r="F50" s="77">
        <v>712</v>
      </c>
      <c r="G50" s="12">
        <v>221</v>
      </c>
      <c r="H50" s="12">
        <v>305</v>
      </c>
      <c r="I50" s="12"/>
      <c r="J50" s="12"/>
      <c r="K50" s="77">
        <v>734</v>
      </c>
      <c r="L50" s="77">
        <v>731</v>
      </c>
      <c r="M50" s="77">
        <v>341</v>
      </c>
      <c r="N50" s="77">
        <v>364</v>
      </c>
      <c r="O50" s="161">
        <v>695</v>
      </c>
      <c r="P50" s="12"/>
      <c r="Q50" s="12"/>
      <c r="R50" s="12"/>
      <c r="S50" s="12"/>
    </row>
    <row r="51" spans="2:19" ht="15" x14ac:dyDescent="0.2">
      <c r="B51" s="75" t="s">
        <v>379</v>
      </c>
      <c r="C51" s="76">
        <v>926</v>
      </c>
      <c r="E51" s="55">
        <v>1098</v>
      </c>
      <c r="F51" s="77">
        <v>522</v>
      </c>
      <c r="G51" s="12">
        <v>1090</v>
      </c>
      <c r="H51" s="12">
        <v>106</v>
      </c>
      <c r="I51" s="12"/>
      <c r="J51" s="12"/>
      <c r="K51" s="77">
        <v>39</v>
      </c>
      <c r="L51" s="77">
        <v>1091</v>
      </c>
      <c r="M51" s="77">
        <v>1049</v>
      </c>
      <c r="N51" s="77">
        <v>734</v>
      </c>
      <c r="O51" s="161">
        <v>1036</v>
      </c>
      <c r="P51" s="12"/>
      <c r="Q51" s="12"/>
      <c r="R51" s="12"/>
      <c r="S51" s="12"/>
    </row>
    <row r="52" spans="2:19" ht="15" x14ac:dyDescent="0.2">
      <c r="B52" s="75" t="s">
        <v>380</v>
      </c>
      <c r="C52" s="76">
        <v>955</v>
      </c>
      <c r="E52" s="55">
        <v>1110</v>
      </c>
      <c r="F52" s="77">
        <v>413</v>
      </c>
      <c r="G52" s="12">
        <v>367</v>
      </c>
      <c r="H52" s="12">
        <v>741</v>
      </c>
      <c r="I52" s="12"/>
      <c r="J52" s="12"/>
      <c r="K52" s="77">
        <v>1081</v>
      </c>
      <c r="L52" s="77">
        <v>2181</v>
      </c>
      <c r="M52" s="77">
        <v>281</v>
      </c>
      <c r="N52" s="77">
        <v>1790</v>
      </c>
      <c r="O52" s="161">
        <v>301</v>
      </c>
      <c r="P52" s="12"/>
      <c r="Q52" s="12"/>
      <c r="R52" s="12"/>
      <c r="S52" s="12"/>
    </row>
    <row r="53" spans="2:19" ht="15" x14ac:dyDescent="0.2">
      <c r="B53" s="75" t="s">
        <v>381</v>
      </c>
      <c r="C53" s="76">
        <v>1076</v>
      </c>
      <c r="E53" s="55">
        <v>1111</v>
      </c>
      <c r="F53" s="77">
        <v>116</v>
      </c>
      <c r="G53" s="12">
        <v>672</v>
      </c>
      <c r="H53" s="12">
        <v>133</v>
      </c>
      <c r="I53" s="12"/>
      <c r="J53" s="12"/>
      <c r="K53" s="77">
        <v>1382</v>
      </c>
      <c r="L53" s="77">
        <v>2352</v>
      </c>
      <c r="M53" s="77">
        <v>2078</v>
      </c>
      <c r="N53" s="77">
        <v>374</v>
      </c>
      <c r="O53" s="161">
        <v>1093</v>
      </c>
      <c r="P53" s="12"/>
      <c r="Q53" s="12"/>
      <c r="R53" s="12"/>
      <c r="S53" s="12"/>
    </row>
    <row r="54" spans="2:19" ht="15" x14ac:dyDescent="0.2">
      <c r="B54" s="75" t="s">
        <v>382</v>
      </c>
      <c r="C54" s="76">
        <v>1138</v>
      </c>
      <c r="E54" s="55">
        <v>1115</v>
      </c>
      <c r="F54" s="77">
        <v>526</v>
      </c>
      <c r="G54" s="12">
        <v>1843</v>
      </c>
      <c r="H54" s="12">
        <v>136</v>
      </c>
      <c r="I54" s="12"/>
      <c r="J54" s="12"/>
      <c r="K54" s="77">
        <v>490</v>
      </c>
      <c r="L54" s="77">
        <v>1095</v>
      </c>
      <c r="M54" s="77">
        <v>723</v>
      </c>
      <c r="N54" s="77">
        <v>1824</v>
      </c>
      <c r="O54" s="161">
        <v>692</v>
      </c>
      <c r="P54" s="12"/>
      <c r="Q54" s="12"/>
      <c r="R54" s="12"/>
      <c r="S54" s="12"/>
    </row>
    <row r="55" spans="2:19" ht="15" x14ac:dyDescent="0.2">
      <c r="B55" s="75" t="s">
        <v>383</v>
      </c>
      <c r="C55" s="76">
        <v>1463</v>
      </c>
      <c r="E55" s="55">
        <v>1151</v>
      </c>
      <c r="F55" s="77">
        <v>216</v>
      </c>
      <c r="G55" s="12">
        <v>172</v>
      </c>
      <c r="H55" s="12">
        <v>39</v>
      </c>
      <c r="I55" s="12"/>
      <c r="J55" s="12"/>
      <c r="K55" s="77">
        <v>637</v>
      </c>
      <c r="L55" s="77">
        <v>1422</v>
      </c>
      <c r="M55" s="77">
        <v>1463</v>
      </c>
      <c r="N55" s="77">
        <v>1824</v>
      </c>
      <c r="O55" s="161">
        <v>358</v>
      </c>
      <c r="P55" s="12"/>
      <c r="Q55" s="12"/>
      <c r="R55" s="12"/>
      <c r="S55" s="12"/>
    </row>
    <row r="56" spans="2:19" ht="15" x14ac:dyDescent="0.2">
      <c r="B56" s="75" t="s">
        <v>384</v>
      </c>
      <c r="C56" s="76">
        <v>1476</v>
      </c>
      <c r="E56" s="55">
        <v>1152</v>
      </c>
      <c r="F56" s="77">
        <v>370</v>
      </c>
      <c r="G56" s="12">
        <v>1400</v>
      </c>
      <c r="H56" s="12">
        <v>593</v>
      </c>
      <c r="I56" s="12"/>
      <c r="J56" s="12"/>
      <c r="K56" s="77">
        <v>671</v>
      </c>
      <c r="L56" s="77">
        <v>997</v>
      </c>
      <c r="M56" s="77">
        <v>1242</v>
      </c>
      <c r="N56" s="77">
        <v>454</v>
      </c>
      <c r="O56" s="12"/>
      <c r="P56" s="12"/>
      <c r="Q56" s="12"/>
      <c r="R56" s="12"/>
      <c r="S56" s="12"/>
    </row>
    <row r="57" spans="2:19" ht="15" x14ac:dyDescent="0.2">
      <c r="B57" s="75" t="s">
        <v>385</v>
      </c>
      <c r="C57" s="76">
        <v>1490</v>
      </c>
      <c r="E57" s="55">
        <v>1186</v>
      </c>
      <c r="F57" s="77">
        <v>1118</v>
      </c>
      <c r="G57" s="12">
        <v>732</v>
      </c>
      <c r="H57" s="12">
        <v>2149</v>
      </c>
      <c r="I57" s="12"/>
      <c r="J57" s="12"/>
      <c r="K57" s="77">
        <v>213</v>
      </c>
      <c r="L57" s="77">
        <v>3865</v>
      </c>
      <c r="M57" s="77">
        <v>1037</v>
      </c>
      <c r="N57" s="77">
        <v>688</v>
      </c>
      <c r="O57" s="12"/>
      <c r="P57" s="12"/>
      <c r="Q57" s="12"/>
      <c r="R57" s="12"/>
      <c r="S57" s="12"/>
    </row>
    <row r="58" spans="2:19" ht="15" x14ac:dyDescent="0.2">
      <c r="B58" s="75" t="s">
        <v>386</v>
      </c>
      <c r="C58" s="76">
        <v>1503</v>
      </c>
      <c r="E58" s="55">
        <v>1203</v>
      </c>
      <c r="F58" s="77">
        <v>366</v>
      </c>
      <c r="G58" s="12">
        <v>1098</v>
      </c>
      <c r="H58" s="12"/>
      <c r="I58" s="12"/>
      <c r="J58" s="12"/>
      <c r="K58" s="77">
        <v>711</v>
      </c>
      <c r="L58" s="77">
        <v>378</v>
      </c>
      <c r="M58" s="77">
        <v>1884</v>
      </c>
      <c r="N58" s="77">
        <v>1825</v>
      </c>
      <c r="O58" s="12"/>
      <c r="P58" s="12"/>
      <c r="Q58" s="12"/>
      <c r="R58" s="12"/>
      <c r="S58" s="12"/>
    </row>
    <row r="59" spans="2:19" ht="15" x14ac:dyDescent="0.2">
      <c r="B59" s="75" t="s">
        <v>387</v>
      </c>
      <c r="C59" s="76">
        <v>1503</v>
      </c>
      <c r="E59" s="55">
        <v>1258</v>
      </c>
      <c r="F59" s="77">
        <v>248</v>
      </c>
      <c r="G59" s="12">
        <v>185</v>
      </c>
      <c r="H59" s="12"/>
      <c r="I59" s="12"/>
      <c r="J59" s="12"/>
      <c r="K59" s="12"/>
      <c r="L59" s="77">
        <v>653</v>
      </c>
      <c r="M59" s="77">
        <v>362</v>
      </c>
      <c r="N59" s="77">
        <v>722</v>
      </c>
      <c r="O59" s="12"/>
      <c r="P59" s="12"/>
      <c r="Q59" s="12"/>
      <c r="R59" s="12"/>
      <c r="S59" s="12"/>
    </row>
    <row r="60" spans="2:19" ht="15" x14ac:dyDescent="0.2">
      <c r="B60" s="75" t="s">
        <v>388</v>
      </c>
      <c r="C60" s="76">
        <v>1503</v>
      </c>
      <c r="E60" s="55">
        <v>1297</v>
      </c>
      <c r="F60" s="77">
        <v>1110</v>
      </c>
      <c r="G60" s="12">
        <v>1828</v>
      </c>
      <c r="H60" s="12"/>
      <c r="I60" s="12"/>
      <c r="J60" s="12"/>
      <c r="K60" s="12"/>
      <c r="L60" s="77">
        <v>1096</v>
      </c>
      <c r="M60" s="77">
        <v>1090</v>
      </c>
      <c r="N60" s="77">
        <v>341</v>
      </c>
      <c r="O60" s="12"/>
      <c r="P60" s="12"/>
      <c r="Q60" s="12"/>
      <c r="R60" s="12"/>
      <c r="S60" s="12"/>
    </row>
    <row r="61" spans="2:19" ht="15" x14ac:dyDescent="0.2">
      <c r="B61" s="75" t="s">
        <v>389</v>
      </c>
      <c r="C61" s="76">
        <v>2598</v>
      </c>
      <c r="E61" s="55">
        <v>1337</v>
      </c>
      <c r="F61" s="77">
        <v>938</v>
      </c>
      <c r="G61" s="12">
        <v>976</v>
      </c>
      <c r="H61" s="12"/>
      <c r="I61" s="12"/>
      <c r="J61" s="12"/>
      <c r="K61" s="12"/>
      <c r="L61" s="77">
        <v>791</v>
      </c>
      <c r="M61" s="77">
        <v>1024</v>
      </c>
      <c r="N61" s="77">
        <v>1049</v>
      </c>
      <c r="O61" s="12"/>
      <c r="P61" s="12"/>
      <c r="Q61" s="12"/>
      <c r="R61" s="12"/>
      <c r="S61" s="12"/>
    </row>
    <row r="62" spans="2:19" ht="15" x14ac:dyDescent="0.2">
      <c r="B62" s="75" t="s">
        <v>390</v>
      </c>
      <c r="C62" s="76">
        <v>2966</v>
      </c>
      <c r="E62" s="55">
        <v>1415</v>
      </c>
      <c r="F62" s="77">
        <v>616</v>
      </c>
      <c r="G62" s="12">
        <v>291</v>
      </c>
      <c r="H62" s="12"/>
      <c r="I62" s="12"/>
      <c r="J62" s="12"/>
      <c r="K62" s="12"/>
      <c r="L62" s="77">
        <v>516</v>
      </c>
      <c r="M62" s="77">
        <v>446</v>
      </c>
      <c r="N62" s="77">
        <v>311</v>
      </c>
      <c r="O62" s="12"/>
      <c r="P62" s="12"/>
      <c r="Q62" s="12"/>
      <c r="R62" s="12"/>
      <c r="S62" s="12"/>
    </row>
    <row r="63" spans="2:19" ht="15" x14ac:dyDescent="0.2">
      <c r="B63" s="75" t="s">
        <v>391</v>
      </c>
      <c r="C63" s="76">
        <v>3338</v>
      </c>
      <c r="E63" s="55">
        <v>1455</v>
      </c>
      <c r="F63" s="77">
        <v>557</v>
      </c>
      <c r="G63" s="12">
        <v>347</v>
      </c>
      <c r="H63" s="12"/>
      <c r="I63" s="12"/>
      <c r="J63" s="12"/>
      <c r="K63" s="12"/>
      <c r="L63" s="77">
        <v>638</v>
      </c>
      <c r="M63" s="77">
        <v>1802</v>
      </c>
      <c r="N63" s="77">
        <v>369</v>
      </c>
      <c r="O63" s="12"/>
      <c r="P63" s="12"/>
      <c r="Q63" s="12"/>
      <c r="R63" s="12"/>
      <c r="S63" s="12"/>
    </row>
    <row r="64" spans="2:19" ht="16" thickBot="1" x14ac:dyDescent="0.25">
      <c r="B64" s="75" t="s">
        <v>392</v>
      </c>
      <c r="C64" s="76">
        <v>3541</v>
      </c>
      <c r="E64" s="55">
        <v>1462</v>
      </c>
      <c r="F64" s="77">
        <v>738</v>
      </c>
      <c r="G64" s="12">
        <v>71</v>
      </c>
      <c r="H64" s="12"/>
      <c r="I64" s="12"/>
      <c r="J64" s="12"/>
      <c r="K64" s="12"/>
      <c r="L64" s="77">
        <v>146</v>
      </c>
      <c r="M64" s="77">
        <v>361</v>
      </c>
      <c r="N64" s="77">
        <v>2078</v>
      </c>
      <c r="O64" s="12"/>
      <c r="P64" s="12"/>
      <c r="Q64" s="12"/>
      <c r="R64" s="12"/>
      <c r="S64" s="12"/>
    </row>
    <row r="65" spans="2:19" ht="16" thickBot="1" x14ac:dyDescent="0.25">
      <c r="B65" s="86" t="s">
        <v>294</v>
      </c>
      <c r="C65" s="78">
        <f>AVERAGE(C11:C64)</f>
        <v>859.12962962962968</v>
      </c>
      <c r="E65" s="55">
        <v>1540</v>
      </c>
      <c r="F65" s="77">
        <v>461</v>
      </c>
      <c r="G65" s="12"/>
      <c r="H65" s="12"/>
      <c r="I65" s="12"/>
      <c r="J65" s="12"/>
      <c r="K65" s="12"/>
      <c r="L65" s="77">
        <v>1812</v>
      </c>
      <c r="M65" s="77">
        <v>359</v>
      </c>
      <c r="N65" s="77">
        <v>1463</v>
      </c>
      <c r="O65" s="12"/>
      <c r="P65" s="12"/>
      <c r="Q65" s="12"/>
      <c r="R65" s="12"/>
      <c r="S65" s="12"/>
    </row>
    <row r="66" spans="2:19" ht="15" x14ac:dyDescent="0.2">
      <c r="B66" s="22"/>
      <c r="C66" s="12"/>
      <c r="D66" s="12"/>
      <c r="E66" s="55">
        <v>1542</v>
      </c>
      <c r="F66" s="77">
        <v>366</v>
      </c>
      <c r="G66" s="12"/>
      <c r="H66" s="12"/>
      <c r="I66" s="12"/>
      <c r="J66" s="12"/>
      <c r="K66" s="12"/>
      <c r="L66" s="77">
        <v>734</v>
      </c>
      <c r="M66" s="77">
        <v>363</v>
      </c>
      <c r="N66" s="77">
        <v>245</v>
      </c>
      <c r="O66" s="12"/>
      <c r="P66" s="12"/>
      <c r="Q66" s="12"/>
      <c r="R66" s="12"/>
      <c r="S66" s="12"/>
    </row>
    <row r="67" spans="2:19" ht="15" x14ac:dyDescent="0.2">
      <c r="B67" s="22"/>
      <c r="C67" s="12"/>
      <c r="D67" s="12"/>
      <c r="E67" s="55">
        <v>1702</v>
      </c>
      <c r="F67" s="77">
        <v>870</v>
      </c>
      <c r="G67" s="12"/>
      <c r="H67" s="12"/>
      <c r="I67" s="12"/>
      <c r="J67" s="12"/>
      <c r="K67" s="12"/>
      <c r="L67" s="77">
        <v>1081</v>
      </c>
      <c r="M67" s="77">
        <v>1022</v>
      </c>
      <c r="N67" s="77">
        <v>1037</v>
      </c>
      <c r="O67" s="12"/>
      <c r="P67" s="12"/>
      <c r="Q67" s="12"/>
      <c r="R67" s="12"/>
      <c r="S67" s="12"/>
    </row>
    <row r="68" spans="2:19" ht="15" x14ac:dyDescent="0.2">
      <c r="B68" s="22"/>
      <c r="C68" s="12"/>
      <c r="D68" s="12"/>
      <c r="E68" s="55">
        <v>1743</v>
      </c>
      <c r="F68" s="77">
        <v>409</v>
      </c>
      <c r="G68" s="12"/>
      <c r="H68" s="12"/>
      <c r="I68" s="12"/>
      <c r="J68" s="12"/>
      <c r="K68" s="12"/>
      <c r="L68" s="77">
        <v>1066</v>
      </c>
      <c r="M68" s="77">
        <v>1071</v>
      </c>
      <c r="N68" s="77">
        <v>1884</v>
      </c>
      <c r="O68" s="12"/>
      <c r="P68" s="12"/>
      <c r="Q68" s="12"/>
      <c r="R68" s="12"/>
      <c r="S68" s="12"/>
    </row>
    <row r="69" spans="2:19" ht="15" x14ac:dyDescent="0.2">
      <c r="B69" s="22"/>
      <c r="C69" s="12"/>
      <c r="D69" s="12"/>
      <c r="E69" s="55">
        <v>1869</v>
      </c>
      <c r="F69" s="77">
        <v>731</v>
      </c>
      <c r="G69" s="12"/>
      <c r="H69" s="12"/>
      <c r="I69" s="12"/>
      <c r="J69" s="12"/>
      <c r="K69" s="12"/>
      <c r="L69" s="77">
        <v>1382</v>
      </c>
      <c r="M69" s="77">
        <v>342</v>
      </c>
      <c r="N69" s="77">
        <v>362</v>
      </c>
      <c r="O69" s="12"/>
      <c r="P69" s="12"/>
      <c r="Q69" s="12"/>
      <c r="R69" s="12"/>
      <c r="S69" s="12"/>
    </row>
    <row r="70" spans="2:19" ht="15" x14ac:dyDescent="0.2">
      <c r="B70" s="22"/>
      <c r="C70" s="12"/>
      <c r="D70" s="12"/>
      <c r="E70" s="55">
        <v>1996</v>
      </c>
      <c r="F70" s="77">
        <v>184</v>
      </c>
      <c r="G70" s="12"/>
      <c r="H70" s="12"/>
      <c r="I70" s="12"/>
      <c r="J70" s="12"/>
      <c r="K70" s="12"/>
      <c r="L70" s="77">
        <v>353</v>
      </c>
      <c r="M70" s="77">
        <v>746</v>
      </c>
      <c r="N70" s="77">
        <v>1090</v>
      </c>
      <c r="O70" s="12"/>
      <c r="P70" s="12"/>
      <c r="Q70" s="12"/>
      <c r="R70" s="12"/>
      <c r="S70" s="12"/>
    </row>
    <row r="71" spans="2:19" ht="15" x14ac:dyDescent="0.2">
      <c r="B71" s="22"/>
      <c r="C71" s="12"/>
      <c r="D71" s="12"/>
      <c r="E71" s="55">
        <v>2016</v>
      </c>
      <c r="F71" s="77">
        <v>733</v>
      </c>
      <c r="G71" s="12"/>
      <c r="H71" s="12"/>
      <c r="I71" s="12"/>
      <c r="J71" s="12"/>
      <c r="K71" s="12"/>
      <c r="L71" s="77">
        <v>747</v>
      </c>
      <c r="M71" s="77">
        <v>1065</v>
      </c>
      <c r="N71" s="77">
        <v>1024</v>
      </c>
      <c r="O71" s="12"/>
      <c r="P71" s="12"/>
      <c r="Q71" s="12"/>
      <c r="R71" s="12"/>
      <c r="S71" s="12"/>
    </row>
    <row r="72" spans="2:19" ht="15" x14ac:dyDescent="0.2">
      <c r="B72" s="22"/>
      <c r="C72" s="12"/>
      <c r="D72" s="12"/>
      <c r="E72" s="55">
        <v>2078</v>
      </c>
      <c r="F72" s="77">
        <v>899</v>
      </c>
      <c r="G72" s="12"/>
      <c r="H72" s="12"/>
      <c r="I72" s="12"/>
      <c r="J72" s="12"/>
      <c r="K72" s="12"/>
      <c r="L72" s="77">
        <v>1822</v>
      </c>
      <c r="M72" s="77">
        <v>146</v>
      </c>
      <c r="N72" s="77">
        <v>446</v>
      </c>
      <c r="O72" s="12"/>
      <c r="P72" s="12"/>
      <c r="Q72" s="12"/>
      <c r="R72" s="12"/>
      <c r="S72" s="12"/>
    </row>
    <row r="73" spans="2:19" ht="15" x14ac:dyDescent="0.2">
      <c r="B73" s="22"/>
      <c r="C73" s="12"/>
      <c r="D73" s="12"/>
      <c r="E73" s="55">
        <v>2217</v>
      </c>
      <c r="F73" s="77">
        <v>366</v>
      </c>
      <c r="G73" s="12"/>
      <c r="H73" s="12"/>
      <c r="I73" s="12"/>
      <c r="J73" s="12"/>
      <c r="K73" s="12"/>
      <c r="L73" s="77">
        <v>199</v>
      </c>
      <c r="M73" s="77">
        <v>574</v>
      </c>
      <c r="N73" s="77">
        <v>1802</v>
      </c>
      <c r="O73" s="12"/>
      <c r="P73" s="12"/>
      <c r="Q73" s="12"/>
      <c r="R73" s="12"/>
      <c r="S73" s="12"/>
    </row>
    <row r="74" spans="2:19" ht="15" x14ac:dyDescent="0.2">
      <c r="B74" s="22"/>
      <c r="C74" s="12"/>
      <c r="D74" s="12"/>
      <c r="E74" s="55">
        <v>3000</v>
      </c>
      <c r="F74" s="77">
        <v>1084</v>
      </c>
      <c r="G74" s="12"/>
      <c r="H74" s="12"/>
      <c r="I74" s="12"/>
      <c r="J74" s="12"/>
      <c r="K74" s="12"/>
      <c r="L74" s="77">
        <v>490</v>
      </c>
      <c r="M74" s="77">
        <v>759</v>
      </c>
      <c r="N74" s="77">
        <v>723</v>
      </c>
      <c r="O74" s="12"/>
      <c r="P74" s="12"/>
      <c r="Q74" s="12"/>
      <c r="R74" s="12"/>
      <c r="S74" s="12"/>
    </row>
    <row r="75" spans="2:19" ht="15" x14ac:dyDescent="0.2">
      <c r="B75" s="22"/>
      <c r="C75" s="12"/>
      <c r="D75" s="12"/>
      <c r="E75" s="55">
        <v>3280</v>
      </c>
      <c r="F75" s="77">
        <v>750</v>
      </c>
      <c r="G75" s="12"/>
      <c r="H75" s="12"/>
      <c r="I75" s="12"/>
      <c r="J75" s="12"/>
      <c r="K75" s="12"/>
      <c r="L75" s="77">
        <v>637</v>
      </c>
      <c r="M75" s="77">
        <v>389</v>
      </c>
      <c r="N75" s="77">
        <v>731</v>
      </c>
      <c r="O75" s="12"/>
      <c r="P75" s="12"/>
      <c r="Q75" s="12"/>
      <c r="R75" s="12"/>
      <c r="S75" s="12"/>
    </row>
    <row r="76" spans="2:19" ht="15" x14ac:dyDescent="0.2">
      <c r="B76" s="22"/>
      <c r="C76" s="12"/>
      <c r="D76" s="12"/>
      <c r="E76" s="55">
        <v>3280</v>
      </c>
      <c r="F76" s="77">
        <v>729</v>
      </c>
      <c r="G76" s="12"/>
      <c r="H76" s="12"/>
      <c r="I76" s="12"/>
      <c r="J76" s="12"/>
      <c r="K76" s="12"/>
      <c r="L76" s="77">
        <v>671</v>
      </c>
      <c r="M76" s="77">
        <v>1092</v>
      </c>
      <c r="N76" s="77">
        <v>361</v>
      </c>
      <c r="O76" s="12"/>
      <c r="P76" s="12"/>
      <c r="Q76" s="12"/>
      <c r="R76" s="12"/>
      <c r="S76" s="12"/>
    </row>
    <row r="77" spans="2:19" ht="15" x14ac:dyDescent="0.2">
      <c r="B77" s="22"/>
      <c r="C77" s="12"/>
      <c r="D77" s="12"/>
      <c r="E77" s="55">
        <v>3602</v>
      </c>
      <c r="F77" s="77">
        <v>1474</v>
      </c>
      <c r="G77" s="12"/>
      <c r="H77" s="12"/>
      <c r="I77" s="12"/>
      <c r="J77" s="12"/>
      <c r="K77" s="12"/>
      <c r="L77" s="77">
        <v>213</v>
      </c>
      <c r="M77" s="77">
        <v>731</v>
      </c>
      <c r="N77" s="77">
        <v>1822</v>
      </c>
      <c r="O77" s="12"/>
      <c r="P77" s="12"/>
      <c r="Q77" s="12"/>
      <c r="R77" s="12"/>
      <c r="S77" s="12"/>
    </row>
    <row r="78" spans="2:19" ht="24" customHeight="1" x14ac:dyDescent="0.2">
      <c r="B78" s="22"/>
      <c r="C78" s="12"/>
      <c r="D78" s="12"/>
      <c r="E78" s="55">
        <v>3657</v>
      </c>
      <c r="F78" s="77">
        <v>1398</v>
      </c>
      <c r="G78" s="12"/>
      <c r="H78" s="12"/>
      <c r="I78" s="12"/>
      <c r="J78" s="12"/>
      <c r="K78" s="12"/>
      <c r="L78" s="77">
        <v>724</v>
      </c>
      <c r="M78" s="77">
        <v>1091</v>
      </c>
      <c r="N78" s="77">
        <v>359</v>
      </c>
      <c r="O78" s="12"/>
      <c r="P78" s="12"/>
      <c r="Q78" s="12"/>
      <c r="R78" s="12"/>
      <c r="S78" s="12"/>
    </row>
    <row r="79" spans="2:19" ht="15" x14ac:dyDescent="0.2">
      <c r="B79" s="22"/>
      <c r="C79" s="12"/>
      <c r="D79" s="12"/>
      <c r="E79" s="55">
        <v>3732</v>
      </c>
      <c r="F79" s="77">
        <v>868</v>
      </c>
      <c r="G79" s="12"/>
      <c r="H79" s="12"/>
      <c r="I79" s="12"/>
      <c r="J79" s="12"/>
      <c r="K79" s="12"/>
      <c r="L79" s="77">
        <v>729</v>
      </c>
      <c r="M79" s="77">
        <v>2181</v>
      </c>
      <c r="N79" s="77">
        <v>363</v>
      </c>
      <c r="O79" s="12"/>
      <c r="P79" s="12"/>
      <c r="Q79" s="12"/>
      <c r="R79" s="12"/>
      <c r="S79" s="12"/>
    </row>
    <row r="80" spans="2:19" ht="15" x14ac:dyDescent="0.2">
      <c r="B80" s="22"/>
      <c r="C80" s="12"/>
      <c r="D80" s="12"/>
      <c r="E80" s="55">
        <v>3767</v>
      </c>
      <c r="F80" s="77">
        <v>335</v>
      </c>
      <c r="G80" s="12"/>
      <c r="H80" s="12"/>
      <c r="I80" s="12"/>
      <c r="J80" s="12"/>
      <c r="K80" s="12"/>
      <c r="L80" s="77">
        <v>711</v>
      </c>
      <c r="M80" s="77">
        <v>491</v>
      </c>
      <c r="N80" s="77">
        <v>1022</v>
      </c>
      <c r="O80" s="12"/>
      <c r="P80" s="12"/>
      <c r="Q80" s="12"/>
      <c r="R80" s="12"/>
      <c r="S80" s="12"/>
    </row>
    <row r="81" spans="2:19" ht="15" x14ac:dyDescent="0.2">
      <c r="B81" s="22"/>
      <c r="C81" s="12"/>
      <c r="D81" s="12"/>
      <c r="E81" s="55">
        <v>3966</v>
      </c>
      <c r="F81" s="77">
        <v>205</v>
      </c>
      <c r="G81" s="12"/>
      <c r="H81" s="12"/>
      <c r="I81" s="12"/>
      <c r="J81" s="12"/>
      <c r="K81" s="12"/>
      <c r="L81" s="79">
        <v>63583</v>
      </c>
      <c r="M81" s="77">
        <v>1827</v>
      </c>
      <c r="N81" s="77">
        <v>1071</v>
      </c>
      <c r="O81" s="12"/>
      <c r="P81" s="12"/>
      <c r="Q81" s="12"/>
      <c r="R81" s="12"/>
      <c r="S81" s="12"/>
    </row>
    <row r="82" spans="2:19" ht="15" x14ac:dyDescent="0.2">
      <c r="B82" s="22"/>
      <c r="C82" s="12"/>
      <c r="D82" s="12"/>
      <c r="E82" s="55">
        <v>3514</v>
      </c>
      <c r="F82" s="77">
        <v>1118</v>
      </c>
      <c r="G82" s="12"/>
      <c r="H82" s="12"/>
      <c r="I82" s="12"/>
      <c r="J82" s="12"/>
      <c r="K82" s="12"/>
      <c r="L82" s="12"/>
      <c r="M82" s="77">
        <v>2352</v>
      </c>
      <c r="N82" s="77">
        <v>342</v>
      </c>
      <c r="O82" s="12"/>
      <c r="P82" s="12"/>
      <c r="Q82" s="12"/>
      <c r="R82" s="12"/>
      <c r="S82" s="12"/>
    </row>
    <row r="83" spans="2:19" ht="15" x14ac:dyDescent="0.2">
      <c r="B83" s="22"/>
      <c r="C83" s="12"/>
      <c r="D83" s="12"/>
      <c r="E83" s="55">
        <v>3673</v>
      </c>
      <c r="F83" s="77">
        <v>1066</v>
      </c>
      <c r="G83" s="12"/>
      <c r="H83" s="12"/>
      <c r="I83" s="12"/>
      <c r="J83" s="12"/>
      <c r="K83" s="12"/>
      <c r="L83" s="12"/>
      <c r="M83" s="77">
        <v>911</v>
      </c>
      <c r="N83" s="77">
        <v>746</v>
      </c>
      <c r="O83" s="12"/>
      <c r="P83" s="12"/>
      <c r="Q83" s="12"/>
      <c r="R83" s="12"/>
      <c r="S83" s="12"/>
    </row>
    <row r="84" spans="2:19" ht="15" x14ac:dyDescent="0.2">
      <c r="B84" s="22"/>
      <c r="C84" s="12"/>
      <c r="D84" s="12"/>
      <c r="E84" s="55">
        <v>3771</v>
      </c>
      <c r="F84" s="77">
        <v>1097</v>
      </c>
      <c r="G84" s="12"/>
      <c r="H84" s="12"/>
      <c r="I84" s="12"/>
      <c r="J84" s="12"/>
      <c r="K84" s="12"/>
      <c r="L84" s="12"/>
      <c r="M84" s="77">
        <v>1095</v>
      </c>
      <c r="N84" s="77">
        <v>1065</v>
      </c>
      <c r="O84" s="12"/>
      <c r="P84" s="12"/>
      <c r="Q84" s="12"/>
      <c r="R84" s="12"/>
      <c r="S84" s="12"/>
    </row>
    <row r="85" spans="2:19" ht="15" x14ac:dyDescent="0.2">
      <c r="B85" s="22"/>
      <c r="C85" s="12"/>
      <c r="D85" s="12"/>
      <c r="E85" s="55">
        <v>3402</v>
      </c>
      <c r="F85" s="77">
        <v>707</v>
      </c>
      <c r="G85" s="12"/>
      <c r="H85" s="12"/>
      <c r="I85" s="12"/>
      <c r="J85" s="12"/>
      <c r="K85" s="12"/>
      <c r="L85" s="12"/>
      <c r="M85" s="77">
        <v>1825</v>
      </c>
      <c r="N85" s="77">
        <v>759</v>
      </c>
      <c r="O85" s="12"/>
      <c r="P85" s="12"/>
      <c r="Q85" s="12"/>
      <c r="R85" s="12"/>
      <c r="S85" s="12"/>
    </row>
    <row r="86" spans="2:19" ht="15" x14ac:dyDescent="0.2">
      <c r="B86" s="22"/>
      <c r="C86" s="12"/>
      <c r="D86" s="12"/>
      <c r="E86" s="55">
        <v>3648</v>
      </c>
      <c r="F86" s="77">
        <v>1094</v>
      </c>
      <c r="G86" s="12"/>
      <c r="H86" s="12"/>
      <c r="I86" s="12"/>
      <c r="J86" s="12"/>
      <c r="K86" s="12"/>
      <c r="L86" s="12"/>
      <c r="M86" s="77">
        <v>3649</v>
      </c>
      <c r="N86" s="77">
        <v>389</v>
      </c>
      <c r="O86" s="12"/>
      <c r="P86" s="12"/>
      <c r="Q86" s="12"/>
      <c r="R86" s="12"/>
      <c r="S86" s="12"/>
    </row>
    <row r="87" spans="2:19" ht="15" x14ac:dyDescent="0.2">
      <c r="B87" s="22"/>
      <c r="C87" s="12"/>
      <c r="D87" s="12"/>
      <c r="E87" s="56">
        <f>SUM(E11:E86)</f>
        <v>111334</v>
      </c>
      <c r="F87" s="77">
        <v>414</v>
      </c>
      <c r="G87" s="12"/>
      <c r="H87" s="12"/>
      <c r="I87" s="12"/>
      <c r="J87" s="12"/>
      <c r="K87" s="12"/>
      <c r="L87" s="12"/>
      <c r="M87" s="77">
        <v>1422</v>
      </c>
      <c r="N87" s="77">
        <v>1855</v>
      </c>
      <c r="O87" s="12"/>
      <c r="P87" s="12"/>
      <c r="Q87" s="12"/>
      <c r="R87" s="12"/>
      <c r="S87" s="12"/>
    </row>
    <row r="88" spans="2:19" ht="15" x14ac:dyDescent="0.2">
      <c r="B88" s="22"/>
      <c r="C88" s="12"/>
      <c r="D88" s="12"/>
      <c r="E88" s="12"/>
      <c r="F88" s="77">
        <v>59</v>
      </c>
      <c r="G88" s="12"/>
      <c r="H88" s="12"/>
      <c r="I88" s="12"/>
      <c r="J88" s="12"/>
      <c r="K88" s="12"/>
      <c r="L88" s="12"/>
      <c r="M88" s="77">
        <v>183</v>
      </c>
      <c r="N88" s="77">
        <v>1092</v>
      </c>
      <c r="O88" s="12"/>
      <c r="P88" s="12"/>
      <c r="Q88" s="12"/>
      <c r="R88" s="12"/>
      <c r="S88" s="12"/>
    </row>
    <row r="89" spans="2:19" ht="15" x14ac:dyDescent="0.2">
      <c r="B89" s="22"/>
      <c r="C89" s="12"/>
      <c r="D89" s="12"/>
      <c r="E89" s="12"/>
      <c r="F89" s="77">
        <v>303</v>
      </c>
      <c r="G89" s="12"/>
      <c r="H89" s="12"/>
      <c r="I89" s="12"/>
      <c r="J89" s="12"/>
      <c r="K89" s="12"/>
      <c r="L89" s="12"/>
      <c r="M89" s="77">
        <v>1826</v>
      </c>
      <c r="N89" s="77">
        <v>731</v>
      </c>
      <c r="O89" s="12"/>
      <c r="P89" s="12"/>
      <c r="Q89" s="12"/>
      <c r="R89" s="12"/>
      <c r="S89" s="12"/>
    </row>
    <row r="90" spans="2:19" ht="15" x14ac:dyDescent="0.2">
      <c r="B90" s="22"/>
      <c r="C90" s="12"/>
      <c r="D90" s="12"/>
      <c r="E90" s="12"/>
      <c r="F90" s="77">
        <v>396</v>
      </c>
      <c r="G90" s="12"/>
      <c r="H90" s="12"/>
      <c r="I90" s="12"/>
      <c r="J90" s="12"/>
      <c r="K90" s="12"/>
      <c r="L90" s="12"/>
      <c r="M90" s="77">
        <v>997</v>
      </c>
      <c r="N90" s="77">
        <v>1832</v>
      </c>
      <c r="O90" s="12"/>
      <c r="P90" s="12"/>
      <c r="Q90" s="12"/>
      <c r="R90" s="12"/>
      <c r="S90" s="12"/>
    </row>
    <row r="91" spans="2:19" ht="15" x14ac:dyDescent="0.2">
      <c r="B91" s="22"/>
      <c r="C91" s="12"/>
      <c r="D91" s="12"/>
      <c r="E91" s="12"/>
      <c r="F91" s="77">
        <v>354</v>
      </c>
      <c r="G91" s="12"/>
      <c r="H91" s="12"/>
      <c r="I91" s="12"/>
      <c r="J91" s="12"/>
      <c r="K91" s="12"/>
      <c r="L91" s="12"/>
      <c r="M91" s="77">
        <v>174</v>
      </c>
      <c r="N91" s="77">
        <v>1091</v>
      </c>
      <c r="O91" s="12"/>
      <c r="P91" s="12"/>
      <c r="Q91" s="12"/>
      <c r="R91" s="12"/>
      <c r="S91" s="12"/>
    </row>
    <row r="92" spans="2:19" ht="15" x14ac:dyDescent="0.2">
      <c r="B92" s="22"/>
      <c r="C92" s="12"/>
      <c r="D92" s="12"/>
      <c r="E92" s="12"/>
      <c r="F92" s="77">
        <v>283</v>
      </c>
      <c r="G92" s="12"/>
      <c r="H92" s="12"/>
      <c r="I92" s="12"/>
      <c r="J92" s="12"/>
      <c r="K92" s="12"/>
      <c r="L92" s="12"/>
      <c r="M92" s="77">
        <v>1947</v>
      </c>
      <c r="N92" s="77">
        <v>2181</v>
      </c>
      <c r="O92" s="12"/>
      <c r="P92" s="12"/>
      <c r="Q92" s="12"/>
      <c r="R92" s="12"/>
      <c r="S92" s="12"/>
    </row>
    <row r="93" spans="2:19" ht="15" x14ac:dyDescent="0.2">
      <c r="B93" s="22"/>
      <c r="C93" s="12"/>
      <c r="D93" s="12"/>
      <c r="E93" s="12"/>
      <c r="F93" s="77">
        <v>1098</v>
      </c>
      <c r="G93" s="12"/>
      <c r="H93" s="12"/>
      <c r="I93" s="12"/>
      <c r="J93" s="12"/>
      <c r="K93" s="12"/>
      <c r="L93" s="12"/>
      <c r="M93" s="77">
        <v>3865</v>
      </c>
      <c r="N93" s="77">
        <v>491</v>
      </c>
      <c r="O93" s="12"/>
      <c r="P93" s="12"/>
      <c r="Q93" s="12"/>
      <c r="R93" s="12"/>
      <c r="S93" s="12"/>
    </row>
    <row r="94" spans="2:19" ht="15" x14ac:dyDescent="0.2">
      <c r="B94" s="22"/>
      <c r="C94" s="12"/>
      <c r="D94" s="12"/>
      <c r="E94" s="12"/>
      <c r="F94" s="77">
        <v>729</v>
      </c>
      <c r="G94" s="12"/>
      <c r="H94" s="12"/>
      <c r="I94" s="12"/>
      <c r="J94" s="12"/>
      <c r="K94" s="12"/>
      <c r="L94" s="12"/>
      <c r="M94" s="77">
        <v>1025</v>
      </c>
      <c r="N94" s="77">
        <v>1827</v>
      </c>
      <c r="O94" s="12"/>
      <c r="P94" s="12"/>
      <c r="Q94" s="12"/>
      <c r="R94" s="12"/>
      <c r="S94" s="12"/>
    </row>
    <row r="95" spans="2:19" ht="15" x14ac:dyDescent="0.2">
      <c r="B95" s="22"/>
      <c r="C95" s="12"/>
      <c r="D95" s="12"/>
      <c r="E95" s="12"/>
      <c r="F95" s="77">
        <v>700</v>
      </c>
      <c r="G95" s="12"/>
      <c r="H95" s="12"/>
      <c r="I95" s="12"/>
      <c r="J95" s="12"/>
      <c r="K95" s="12"/>
      <c r="L95" s="12"/>
      <c r="M95" s="77">
        <v>378</v>
      </c>
      <c r="N95" s="77">
        <v>2352</v>
      </c>
      <c r="O95" s="12"/>
      <c r="P95" s="12"/>
      <c r="Q95" s="12"/>
      <c r="R95" s="12"/>
      <c r="S95" s="12"/>
    </row>
    <row r="96" spans="2:19" ht="15" x14ac:dyDescent="0.2">
      <c r="B96" s="22"/>
      <c r="C96" s="12"/>
      <c r="D96" s="12"/>
      <c r="E96" s="12"/>
      <c r="F96" s="77">
        <v>481</v>
      </c>
      <c r="G96" s="12"/>
      <c r="H96" s="12"/>
      <c r="I96" s="12"/>
      <c r="J96" s="12"/>
      <c r="K96" s="12"/>
      <c r="L96" s="12"/>
      <c r="M96" s="77">
        <v>383</v>
      </c>
      <c r="N96" s="77">
        <v>911</v>
      </c>
      <c r="O96" s="12"/>
      <c r="P96" s="12"/>
      <c r="Q96" s="12"/>
      <c r="R96" s="12"/>
      <c r="S96" s="12"/>
    </row>
    <row r="97" spans="2:19" ht="15" x14ac:dyDescent="0.2">
      <c r="B97" s="22"/>
      <c r="C97" s="12"/>
      <c r="D97" s="12"/>
      <c r="E97" s="12"/>
      <c r="F97" s="77">
        <v>256</v>
      </c>
      <c r="G97" s="12"/>
      <c r="H97" s="12"/>
      <c r="I97" s="12"/>
      <c r="J97" s="12"/>
      <c r="K97" s="12"/>
      <c r="L97" s="12"/>
      <c r="M97" s="77">
        <v>366</v>
      </c>
      <c r="N97" s="77">
        <v>1095</v>
      </c>
      <c r="O97" s="12"/>
      <c r="P97" s="12"/>
      <c r="Q97" s="12"/>
      <c r="R97" s="12"/>
      <c r="S97" s="12"/>
    </row>
    <row r="98" spans="2:19" ht="15" x14ac:dyDescent="0.2">
      <c r="B98" s="22"/>
      <c r="C98" s="12"/>
      <c r="D98" s="12"/>
      <c r="E98" s="12"/>
      <c r="F98" s="77">
        <v>491</v>
      </c>
      <c r="G98" s="12"/>
      <c r="H98" s="12"/>
      <c r="I98" s="12"/>
      <c r="J98" s="12"/>
      <c r="K98" s="12"/>
      <c r="L98" s="12"/>
      <c r="M98" s="77">
        <v>653</v>
      </c>
      <c r="N98" s="77">
        <v>1825</v>
      </c>
      <c r="O98" s="12"/>
      <c r="P98" s="12"/>
      <c r="Q98" s="12"/>
      <c r="R98" s="12"/>
      <c r="S98" s="12"/>
    </row>
    <row r="99" spans="2:19" ht="15" x14ac:dyDescent="0.2">
      <c r="B99" s="22"/>
      <c r="C99" s="12"/>
      <c r="D99" s="12"/>
      <c r="E99" s="12"/>
      <c r="F99" s="77">
        <v>319</v>
      </c>
      <c r="G99" s="12"/>
      <c r="H99" s="12"/>
      <c r="I99" s="12"/>
      <c r="J99" s="12"/>
      <c r="K99" s="12"/>
      <c r="L99" s="12"/>
      <c r="M99" s="77">
        <v>424</v>
      </c>
      <c r="N99" s="77">
        <v>3649</v>
      </c>
      <c r="O99" s="12"/>
      <c r="P99" s="12"/>
      <c r="Q99" s="12"/>
      <c r="R99" s="12"/>
      <c r="S99" s="12"/>
    </row>
    <row r="100" spans="2:19" ht="15" x14ac:dyDescent="0.2">
      <c r="B100" s="22"/>
      <c r="C100" s="12"/>
      <c r="D100" s="12"/>
      <c r="E100" s="12"/>
      <c r="F100" s="77">
        <v>3655</v>
      </c>
      <c r="G100" s="12"/>
      <c r="H100" s="12"/>
      <c r="I100" s="12"/>
      <c r="J100" s="12"/>
      <c r="K100" s="12"/>
      <c r="L100" s="12"/>
      <c r="M100" s="77">
        <v>274</v>
      </c>
      <c r="N100" s="77">
        <v>363</v>
      </c>
      <c r="O100" s="12"/>
      <c r="P100" s="12"/>
      <c r="Q100" s="12"/>
      <c r="R100" s="12"/>
      <c r="S100" s="12"/>
    </row>
    <row r="101" spans="2:19" ht="15" x14ac:dyDescent="0.2">
      <c r="B101" s="22"/>
      <c r="C101" s="12"/>
      <c r="D101" s="12"/>
      <c r="E101" s="12"/>
      <c r="F101" s="77">
        <v>690</v>
      </c>
      <c r="G101" s="12"/>
      <c r="H101" s="12"/>
      <c r="I101" s="12"/>
      <c r="J101" s="12"/>
      <c r="K101" s="12"/>
      <c r="L101" s="12"/>
      <c r="M101" s="77">
        <v>3637</v>
      </c>
      <c r="N101" s="77">
        <v>1422</v>
      </c>
      <c r="O101" s="12"/>
      <c r="P101" s="12"/>
      <c r="Q101" s="12"/>
      <c r="R101" s="12"/>
      <c r="S101" s="12"/>
    </row>
    <row r="102" spans="2:19" ht="15" x14ac:dyDescent="0.2">
      <c r="B102" s="22"/>
      <c r="C102" s="12"/>
      <c r="D102" s="12"/>
      <c r="E102" s="12"/>
      <c r="F102" s="77">
        <v>1851</v>
      </c>
      <c r="G102" s="12"/>
      <c r="H102" s="12"/>
      <c r="I102" s="12"/>
      <c r="J102" s="12"/>
      <c r="K102" s="12"/>
      <c r="L102" s="12"/>
      <c r="M102" s="77">
        <v>1096</v>
      </c>
      <c r="N102" s="77">
        <v>183</v>
      </c>
      <c r="O102" s="12"/>
      <c r="P102" s="12"/>
      <c r="Q102" s="12"/>
      <c r="R102" s="12"/>
      <c r="S102" s="12"/>
    </row>
    <row r="103" spans="2:19" ht="15" x14ac:dyDescent="0.2">
      <c r="B103" s="22"/>
      <c r="C103" s="12"/>
      <c r="D103" s="12"/>
      <c r="E103" s="12"/>
      <c r="F103" s="77">
        <v>333</v>
      </c>
      <c r="G103" s="12"/>
      <c r="H103" s="12"/>
      <c r="I103" s="12"/>
      <c r="J103" s="12"/>
      <c r="K103" s="12"/>
      <c r="L103" s="12"/>
      <c r="M103" s="77">
        <v>200</v>
      </c>
      <c r="N103" s="77">
        <v>1826</v>
      </c>
      <c r="O103" s="12"/>
      <c r="P103" s="12"/>
      <c r="Q103" s="12"/>
      <c r="R103" s="12"/>
      <c r="S103" s="12"/>
    </row>
    <row r="104" spans="2:19" ht="15" x14ac:dyDescent="0.2">
      <c r="B104" s="22"/>
      <c r="C104" s="12"/>
      <c r="D104" s="12"/>
      <c r="E104" s="12"/>
      <c r="F104" s="77">
        <v>491</v>
      </c>
      <c r="G104" s="12"/>
      <c r="H104" s="12"/>
      <c r="I104" s="12"/>
      <c r="J104" s="12"/>
      <c r="K104" s="12"/>
      <c r="L104" s="12"/>
      <c r="M104" s="77">
        <v>206</v>
      </c>
      <c r="N104" s="77">
        <v>1093</v>
      </c>
      <c r="O104" s="12"/>
      <c r="P104" s="12"/>
      <c r="Q104" s="12"/>
      <c r="R104" s="12"/>
      <c r="S104" s="12"/>
    </row>
    <row r="105" spans="2:19" ht="15" x14ac:dyDescent="0.2">
      <c r="B105" s="22"/>
      <c r="C105" s="12"/>
      <c r="D105" s="12"/>
      <c r="E105" s="12"/>
      <c r="F105" s="77">
        <v>699</v>
      </c>
      <c r="G105" s="12"/>
      <c r="H105" s="12"/>
      <c r="I105" s="12"/>
      <c r="J105" s="12"/>
      <c r="K105" s="12"/>
      <c r="L105" s="12"/>
      <c r="M105" s="77">
        <v>1815</v>
      </c>
      <c r="N105" s="77">
        <v>997</v>
      </c>
      <c r="O105" s="12"/>
      <c r="P105" s="12"/>
      <c r="Q105" s="12"/>
      <c r="R105" s="12"/>
      <c r="S105" s="12"/>
    </row>
    <row r="106" spans="2:19" ht="15" x14ac:dyDescent="0.2">
      <c r="B106" s="22"/>
      <c r="C106" s="12"/>
      <c r="D106" s="12"/>
      <c r="E106" s="12"/>
      <c r="F106" s="77">
        <v>428</v>
      </c>
      <c r="G106" s="12"/>
      <c r="H106" s="12"/>
      <c r="I106" s="12"/>
      <c r="J106" s="12"/>
      <c r="K106" s="12"/>
      <c r="L106" s="12"/>
      <c r="M106" s="77">
        <v>791</v>
      </c>
      <c r="N106" s="77">
        <v>174</v>
      </c>
      <c r="O106" s="12"/>
      <c r="P106" s="12"/>
      <c r="Q106" s="12"/>
      <c r="R106" s="12"/>
      <c r="S106" s="12"/>
    </row>
    <row r="107" spans="2:19" ht="15" x14ac:dyDescent="0.2">
      <c r="B107" s="22"/>
      <c r="C107" s="12"/>
      <c r="D107" s="12"/>
      <c r="E107" s="12"/>
      <c r="F107" s="77">
        <v>188</v>
      </c>
      <c r="G107" s="12"/>
      <c r="H107" s="12"/>
      <c r="I107" s="12"/>
      <c r="J107" s="12"/>
      <c r="K107" s="12"/>
      <c r="L107" s="12"/>
      <c r="M107" s="77">
        <v>363</v>
      </c>
      <c r="N107" s="77">
        <v>1947</v>
      </c>
      <c r="O107" s="12"/>
      <c r="P107" s="12"/>
      <c r="Q107" s="12"/>
      <c r="R107" s="12"/>
      <c r="S107" s="12"/>
    </row>
    <row r="108" spans="2:19" ht="15" x14ac:dyDescent="0.2">
      <c r="B108" s="22"/>
      <c r="C108" s="12"/>
      <c r="D108" s="12"/>
      <c r="E108" s="12"/>
      <c r="F108" s="77">
        <v>1022</v>
      </c>
      <c r="G108" s="12"/>
      <c r="H108" s="12"/>
      <c r="I108" s="12"/>
      <c r="J108" s="12"/>
      <c r="K108" s="12"/>
      <c r="L108" s="12"/>
      <c r="M108" s="77">
        <v>762</v>
      </c>
      <c r="N108" s="77">
        <v>740</v>
      </c>
      <c r="O108" s="12"/>
      <c r="P108" s="12"/>
      <c r="Q108" s="12"/>
      <c r="R108" s="12"/>
      <c r="S108" s="12"/>
    </row>
    <row r="109" spans="2:19" ht="15" x14ac:dyDescent="0.2">
      <c r="B109" s="22"/>
      <c r="C109" s="12"/>
      <c r="D109" s="12"/>
      <c r="E109" s="12"/>
      <c r="F109" s="77">
        <v>747</v>
      </c>
      <c r="G109" s="12"/>
      <c r="H109" s="12"/>
      <c r="I109" s="12"/>
      <c r="J109" s="12"/>
      <c r="K109" s="12"/>
      <c r="L109" s="12"/>
      <c r="M109" s="77">
        <v>516</v>
      </c>
      <c r="N109" s="77">
        <v>373</v>
      </c>
      <c r="O109" s="12"/>
      <c r="P109" s="12"/>
      <c r="Q109" s="12"/>
      <c r="R109" s="12"/>
      <c r="S109" s="12"/>
    </row>
    <row r="110" spans="2:19" ht="15" x14ac:dyDescent="0.2">
      <c r="B110" s="22"/>
      <c r="C110" s="12"/>
      <c r="D110" s="12"/>
      <c r="E110" s="12"/>
      <c r="F110" s="77">
        <v>1069</v>
      </c>
      <c r="G110" s="12"/>
      <c r="H110" s="12"/>
      <c r="I110" s="12"/>
      <c r="J110" s="12"/>
      <c r="K110" s="12"/>
      <c r="L110" s="12"/>
      <c r="M110" s="77">
        <v>664</v>
      </c>
      <c r="N110" s="77">
        <v>3865</v>
      </c>
      <c r="O110" s="12"/>
      <c r="P110" s="12"/>
      <c r="Q110" s="12"/>
      <c r="R110" s="12"/>
      <c r="S110" s="12"/>
    </row>
    <row r="111" spans="2:19" ht="15" x14ac:dyDescent="0.2">
      <c r="B111" s="22"/>
      <c r="C111" s="12"/>
      <c r="D111" s="12"/>
      <c r="E111" s="12"/>
      <c r="F111" s="77">
        <v>307</v>
      </c>
      <c r="G111" s="12"/>
      <c r="H111" s="12"/>
      <c r="I111" s="12"/>
      <c r="J111" s="12"/>
      <c r="K111" s="12"/>
      <c r="L111" s="12"/>
      <c r="M111" s="77">
        <v>638</v>
      </c>
      <c r="N111" s="77">
        <v>1025</v>
      </c>
      <c r="O111" s="12"/>
      <c r="P111" s="12"/>
      <c r="Q111" s="12"/>
      <c r="R111" s="12"/>
      <c r="S111" s="12"/>
    </row>
    <row r="112" spans="2:19" ht="15" x14ac:dyDescent="0.2">
      <c r="B112" s="22"/>
      <c r="C112" s="12"/>
      <c r="D112" s="12"/>
      <c r="E112" s="12"/>
      <c r="F112" s="77">
        <v>379</v>
      </c>
      <c r="G112" s="12"/>
      <c r="H112" s="12"/>
      <c r="I112" s="12"/>
      <c r="J112" s="12"/>
      <c r="K112" s="12"/>
      <c r="L112" s="12"/>
      <c r="M112" s="77">
        <v>1812</v>
      </c>
      <c r="N112" s="77">
        <v>378</v>
      </c>
      <c r="O112" s="12"/>
      <c r="P112" s="12"/>
      <c r="Q112" s="12"/>
      <c r="R112" s="12"/>
      <c r="S112" s="12"/>
    </row>
    <row r="113" spans="2:19" ht="15" x14ac:dyDescent="0.2">
      <c r="B113" s="22"/>
      <c r="C113" s="12"/>
      <c r="D113" s="12"/>
      <c r="E113" s="12"/>
      <c r="F113" s="77">
        <v>1098</v>
      </c>
      <c r="G113" s="12"/>
      <c r="H113" s="12"/>
      <c r="I113" s="12"/>
      <c r="J113" s="12"/>
      <c r="K113" s="12"/>
      <c r="L113" s="12"/>
      <c r="M113" s="77">
        <v>1092</v>
      </c>
      <c r="N113" s="77">
        <v>201</v>
      </c>
      <c r="O113" s="12"/>
      <c r="P113" s="12"/>
      <c r="Q113" s="12"/>
      <c r="R113" s="12"/>
      <c r="S113" s="12"/>
    </row>
    <row r="114" spans="2:19" ht="15" x14ac:dyDescent="0.2">
      <c r="B114" s="22"/>
      <c r="C114" s="12"/>
      <c r="D114" s="12"/>
      <c r="E114" s="12"/>
      <c r="F114" s="77">
        <v>730</v>
      </c>
      <c r="G114" s="12"/>
      <c r="H114" s="12"/>
      <c r="I114" s="12"/>
      <c r="J114" s="12"/>
      <c r="K114" s="12"/>
      <c r="L114" s="12"/>
      <c r="M114" s="77">
        <v>373</v>
      </c>
      <c r="N114" s="77">
        <v>383</v>
      </c>
      <c r="O114" s="12"/>
      <c r="P114" s="12"/>
      <c r="Q114" s="12"/>
      <c r="R114" s="12"/>
      <c r="S114" s="12"/>
    </row>
    <row r="115" spans="2:19" ht="15" x14ac:dyDescent="0.2">
      <c r="B115" s="22"/>
      <c r="C115" s="12"/>
      <c r="D115" s="12"/>
      <c r="E115" s="12"/>
      <c r="F115" s="77">
        <v>1006</v>
      </c>
      <c r="G115" s="12"/>
      <c r="H115" s="12"/>
      <c r="I115" s="12"/>
      <c r="J115" s="12"/>
      <c r="K115" s="12"/>
      <c r="L115" s="12"/>
      <c r="M115" s="77">
        <v>734</v>
      </c>
      <c r="N115" s="77">
        <v>1819</v>
      </c>
      <c r="O115" s="12"/>
      <c r="P115" s="12"/>
      <c r="Q115" s="12"/>
      <c r="R115" s="12"/>
      <c r="S115" s="12"/>
    </row>
    <row r="116" spans="2:19" ht="15" x14ac:dyDescent="0.2">
      <c r="B116" s="22"/>
      <c r="C116" s="12"/>
      <c r="D116" s="12"/>
      <c r="E116" s="12"/>
      <c r="F116" s="77">
        <v>920</v>
      </c>
      <c r="G116" s="12"/>
      <c r="H116" s="12"/>
      <c r="I116" s="12"/>
      <c r="J116" s="12"/>
      <c r="K116" s="12"/>
      <c r="L116" s="12"/>
      <c r="M116" s="77">
        <v>203</v>
      </c>
      <c r="N116" s="77">
        <v>366</v>
      </c>
      <c r="O116" s="12"/>
      <c r="P116" s="12"/>
      <c r="Q116" s="12"/>
      <c r="R116" s="12"/>
      <c r="S116" s="12"/>
    </row>
    <row r="117" spans="2:19" ht="15" x14ac:dyDescent="0.2">
      <c r="B117" s="22"/>
      <c r="C117" s="12"/>
      <c r="D117" s="12"/>
      <c r="E117" s="12"/>
      <c r="F117" s="77">
        <v>355</v>
      </c>
      <c r="G117" s="12"/>
      <c r="H117" s="12"/>
      <c r="I117" s="12"/>
      <c r="J117" s="12"/>
      <c r="K117" s="12"/>
      <c r="L117" s="12"/>
      <c r="M117" s="77">
        <v>129</v>
      </c>
      <c r="N117" s="77">
        <v>653</v>
      </c>
      <c r="O117" s="12"/>
      <c r="P117" s="12"/>
      <c r="Q117" s="12"/>
      <c r="R117" s="12"/>
      <c r="S117" s="12"/>
    </row>
    <row r="118" spans="2:19" ht="15" x14ac:dyDescent="0.2">
      <c r="B118" s="22"/>
      <c r="C118" s="12"/>
      <c r="D118" s="12"/>
      <c r="E118" s="12"/>
      <c r="F118" s="77">
        <v>550</v>
      </c>
      <c r="G118" s="12"/>
      <c r="H118" s="12"/>
      <c r="I118" s="12"/>
      <c r="J118" s="12"/>
      <c r="K118" s="12"/>
      <c r="L118" s="12"/>
      <c r="M118" s="77">
        <v>1081</v>
      </c>
      <c r="N118" s="77">
        <v>424</v>
      </c>
      <c r="O118" s="12"/>
      <c r="P118" s="12"/>
      <c r="Q118" s="12"/>
      <c r="R118" s="12"/>
      <c r="S118" s="12"/>
    </row>
    <row r="119" spans="2:19" ht="15" x14ac:dyDescent="0.2">
      <c r="B119" s="22"/>
      <c r="C119" s="12"/>
      <c r="D119" s="12"/>
      <c r="E119" s="12"/>
      <c r="F119" s="77">
        <v>668</v>
      </c>
      <c r="G119" s="12"/>
      <c r="H119" s="12"/>
      <c r="I119" s="12"/>
      <c r="J119" s="12"/>
      <c r="K119" s="12"/>
      <c r="L119" s="12"/>
      <c r="M119" s="77">
        <v>1241</v>
      </c>
      <c r="N119" s="77">
        <v>787</v>
      </c>
      <c r="O119" s="12"/>
      <c r="P119" s="12"/>
      <c r="Q119" s="12"/>
      <c r="R119" s="12"/>
      <c r="S119" s="12"/>
    </row>
    <row r="120" spans="2:19" ht="15" x14ac:dyDescent="0.2">
      <c r="B120" s="22"/>
      <c r="C120" s="12"/>
      <c r="D120" s="12"/>
      <c r="E120" s="12"/>
      <c r="F120" s="77">
        <v>208</v>
      </c>
      <c r="G120" s="12"/>
      <c r="H120" s="12"/>
      <c r="I120" s="12"/>
      <c r="J120" s="12"/>
      <c r="K120" s="12"/>
      <c r="L120" s="12"/>
      <c r="M120" s="77">
        <v>270</v>
      </c>
      <c r="N120" s="77">
        <v>274</v>
      </c>
      <c r="O120" s="12"/>
      <c r="P120" s="12"/>
      <c r="Q120" s="12"/>
      <c r="R120" s="12"/>
      <c r="S120" s="12"/>
    </row>
    <row r="121" spans="2:19" ht="15" x14ac:dyDescent="0.2">
      <c r="B121" s="22"/>
      <c r="C121" s="12"/>
      <c r="D121" s="12"/>
      <c r="E121" s="12"/>
      <c r="F121" s="77">
        <v>750</v>
      </c>
      <c r="G121" s="12"/>
      <c r="H121" s="12"/>
      <c r="I121" s="12"/>
      <c r="J121" s="12"/>
      <c r="K121" s="12"/>
      <c r="L121" s="12"/>
      <c r="M121" s="77">
        <v>1066</v>
      </c>
      <c r="N121" s="77">
        <v>1826</v>
      </c>
      <c r="O121" s="12"/>
      <c r="P121" s="12"/>
      <c r="Q121" s="12"/>
      <c r="R121" s="12"/>
      <c r="S121" s="12"/>
    </row>
    <row r="122" spans="2:19" ht="15" x14ac:dyDescent="0.2">
      <c r="B122" s="22"/>
      <c r="C122" s="12"/>
      <c r="D122" s="12"/>
      <c r="E122" s="12"/>
      <c r="F122" s="77">
        <v>815</v>
      </c>
      <c r="G122" s="12"/>
      <c r="H122" s="12"/>
      <c r="I122" s="12"/>
      <c r="J122" s="12"/>
      <c r="K122" s="12"/>
      <c r="L122" s="12"/>
      <c r="M122" s="77">
        <v>730</v>
      </c>
      <c r="N122" s="77">
        <v>3637</v>
      </c>
      <c r="O122" s="12"/>
      <c r="P122" s="12"/>
      <c r="Q122" s="12"/>
      <c r="R122" s="12"/>
      <c r="S122" s="12"/>
    </row>
    <row r="123" spans="2:19" ht="15" x14ac:dyDescent="0.2">
      <c r="B123" s="22"/>
      <c r="C123" s="12"/>
      <c r="D123" s="12"/>
      <c r="E123" s="12"/>
      <c r="F123" s="77">
        <v>1581</v>
      </c>
      <c r="G123" s="12"/>
      <c r="H123" s="12"/>
      <c r="I123" s="12"/>
      <c r="J123" s="12"/>
      <c r="K123" s="12"/>
      <c r="L123" s="12"/>
      <c r="M123" s="77">
        <v>1382</v>
      </c>
      <c r="N123" s="77">
        <v>1096</v>
      </c>
      <c r="O123" s="12"/>
      <c r="P123" s="12"/>
      <c r="Q123" s="12"/>
      <c r="R123" s="12"/>
      <c r="S123" s="12"/>
    </row>
    <row r="124" spans="2:19" ht="15" x14ac:dyDescent="0.2">
      <c r="B124" s="22"/>
      <c r="C124" s="12"/>
      <c r="D124" s="12"/>
      <c r="E124" s="12"/>
      <c r="F124" s="77">
        <v>1431</v>
      </c>
      <c r="G124" s="12"/>
      <c r="H124" s="12"/>
      <c r="I124" s="12"/>
      <c r="J124" s="12"/>
      <c r="K124" s="12"/>
      <c r="L124" s="12"/>
      <c r="M124" s="77">
        <v>59</v>
      </c>
      <c r="N124" s="77">
        <v>200</v>
      </c>
      <c r="O124" s="12"/>
      <c r="P124" s="12"/>
      <c r="Q124" s="12"/>
      <c r="R124" s="12"/>
      <c r="S124" s="12"/>
    </row>
    <row r="125" spans="2:19" ht="15" x14ac:dyDescent="0.2">
      <c r="B125" s="22"/>
      <c r="C125" s="12"/>
      <c r="D125" s="12"/>
      <c r="E125" s="12"/>
      <c r="F125" s="77">
        <v>295</v>
      </c>
      <c r="G125" s="12"/>
      <c r="H125" s="12"/>
      <c r="I125" s="12"/>
      <c r="J125" s="12"/>
      <c r="K125" s="12"/>
      <c r="L125" s="12"/>
      <c r="M125" s="77">
        <v>353</v>
      </c>
      <c r="N125" s="77">
        <v>206</v>
      </c>
      <c r="O125" s="12"/>
      <c r="P125" s="12"/>
      <c r="Q125" s="12"/>
      <c r="R125" s="12"/>
      <c r="S125" s="12"/>
    </row>
    <row r="126" spans="2:19" ht="15" x14ac:dyDescent="0.2">
      <c r="B126" s="22"/>
      <c r="C126" s="12"/>
      <c r="D126" s="12"/>
      <c r="E126" s="12"/>
      <c r="F126" s="77">
        <v>379</v>
      </c>
      <c r="G126" s="12"/>
      <c r="H126" s="12"/>
      <c r="I126" s="12"/>
      <c r="J126" s="12"/>
      <c r="K126" s="12"/>
      <c r="L126" s="12"/>
      <c r="M126" s="77">
        <v>747</v>
      </c>
      <c r="N126" s="77">
        <v>230</v>
      </c>
      <c r="O126" s="12"/>
      <c r="P126" s="12"/>
      <c r="Q126" s="12"/>
      <c r="R126" s="12"/>
      <c r="S126" s="12"/>
    </row>
    <row r="127" spans="2:19" ht="15" x14ac:dyDescent="0.2">
      <c r="B127" s="22"/>
      <c r="C127" s="12"/>
      <c r="D127" s="12"/>
      <c r="E127" s="12"/>
      <c r="F127" s="77">
        <v>780</v>
      </c>
      <c r="G127" s="12"/>
      <c r="H127" s="12"/>
      <c r="I127" s="12"/>
      <c r="J127" s="12"/>
      <c r="K127" s="12"/>
      <c r="L127" s="12"/>
      <c r="M127" s="77">
        <v>1822</v>
      </c>
      <c r="N127" s="77">
        <v>1815</v>
      </c>
      <c r="O127" s="12"/>
      <c r="P127" s="12"/>
      <c r="Q127" s="12"/>
      <c r="R127" s="12"/>
      <c r="S127" s="12"/>
    </row>
    <row r="128" spans="2:19" ht="15" x14ac:dyDescent="0.2">
      <c r="B128" s="22"/>
      <c r="C128" s="12"/>
      <c r="D128" s="12"/>
      <c r="E128" s="12"/>
      <c r="F128" s="77">
        <v>530</v>
      </c>
      <c r="G128" s="12"/>
      <c r="H128" s="12"/>
      <c r="I128" s="12"/>
      <c r="J128" s="12"/>
      <c r="K128" s="12"/>
      <c r="L128" s="12"/>
      <c r="M128" s="77">
        <v>3651</v>
      </c>
      <c r="N128" s="77">
        <v>1094</v>
      </c>
      <c r="O128" s="12"/>
      <c r="P128" s="12"/>
      <c r="Q128" s="12"/>
      <c r="R128" s="12"/>
      <c r="S128" s="12"/>
    </row>
    <row r="129" spans="2:19" ht="15" x14ac:dyDescent="0.2">
      <c r="B129" s="22"/>
      <c r="C129" s="12"/>
      <c r="D129" s="12"/>
      <c r="E129" s="12"/>
      <c r="F129" s="77">
        <v>199</v>
      </c>
      <c r="G129" s="12"/>
      <c r="H129" s="12"/>
      <c r="I129" s="12"/>
      <c r="J129" s="12"/>
      <c r="K129" s="12"/>
      <c r="L129" s="12"/>
      <c r="M129" s="77">
        <v>199</v>
      </c>
      <c r="N129" s="77">
        <v>791</v>
      </c>
      <c r="O129" s="12"/>
      <c r="P129" s="12"/>
      <c r="Q129" s="12"/>
      <c r="R129" s="12"/>
      <c r="S129" s="12"/>
    </row>
    <row r="130" spans="2:19" ht="15" x14ac:dyDescent="0.2">
      <c r="B130" s="22"/>
      <c r="C130" s="12"/>
      <c r="D130" s="12"/>
      <c r="E130" s="12"/>
      <c r="F130" s="77">
        <v>740</v>
      </c>
      <c r="G130" s="12"/>
      <c r="H130" s="12"/>
      <c r="I130" s="12"/>
      <c r="J130" s="12"/>
      <c r="K130" s="12"/>
      <c r="L130" s="12"/>
      <c r="M130" s="77">
        <v>12</v>
      </c>
      <c r="N130" s="77">
        <v>363</v>
      </c>
      <c r="O130" s="12"/>
      <c r="P130" s="12"/>
      <c r="Q130" s="12"/>
      <c r="R130" s="12"/>
      <c r="S130" s="12"/>
    </row>
    <row r="131" spans="2:19" ht="15" x14ac:dyDescent="0.2">
      <c r="B131" s="22"/>
      <c r="C131" s="12"/>
      <c r="D131" s="12"/>
      <c r="E131" s="12"/>
      <c r="F131" s="77">
        <v>974</v>
      </c>
      <c r="G131" s="12"/>
      <c r="H131" s="12"/>
      <c r="I131" s="12"/>
      <c r="J131" s="12"/>
      <c r="K131" s="12"/>
      <c r="L131" s="12"/>
      <c r="M131" s="77">
        <v>490</v>
      </c>
      <c r="N131" s="77">
        <v>762</v>
      </c>
      <c r="O131" s="12"/>
      <c r="P131" s="12"/>
      <c r="Q131" s="12"/>
      <c r="R131" s="12"/>
      <c r="S131" s="12"/>
    </row>
    <row r="132" spans="2:19" ht="15" x14ac:dyDescent="0.2">
      <c r="B132" s="22"/>
      <c r="C132" s="12"/>
      <c r="D132" s="12"/>
      <c r="E132" s="12"/>
      <c r="F132" s="77">
        <v>541</v>
      </c>
      <c r="G132" s="12"/>
      <c r="H132" s="12"/>
      <c r="I132" s="12"/>
      <c r="J132" s="12"/>
      <c r="K132" s="12"/>
      <c r="L132" s="12"/>
      <c r="M132" s="77">
        <v>1826</v>
      </c>
      <c r="N132" s="77">
        <v>516</v>
      </c>
      <c r="O132" s="12"/>
      <c r="P132" s="12"/>
      <c r="Q132" s="12"/>
      <c r="R132" s="12"/>
      <c r="S132" s="12"/>
    </row>
    <row r="133" spans="2:19" ht="15" x14ac:dyDescent="0.2">
      <c r="B133" s="22"/>
      <c r="C133" s="12"/>
      <c r="D133" s="12"/>
      <c r="E133" s="12"/>
      <c r="F133" s="77">
        <v>466</v>
      </c>
      <c r="G133" s="12"/>
      <c r="H133" s="12"/>
      <c r="I133" s="12"/>
      <c r="J133" s="12"/>
      <c r="K133" s="12"/>
      <c r="L133" s="12"/>
      <c r="M133" s="77">
        <v>637</v>
      </c>
      <c r="N133" s="77">
        <v>664</v>
      </c>
      <c r="O133" s="12"/>
      <c r="P133" s="12"/>
      <c r="Q133" s="12"/>
      <c r="R133" s="12"/>
      <c r="S133" s="12"/>
    </row>
    <row r="134" spans="2:19" ht="15" x14ac:dyDescent="0.2">
      <c r="B134" s="22"/>
      <c r="C134" s="12"/>
      <c r="D134" s="12"/>
      <c r="E134" s="12"/>
      <c r="F134" s="77">
        <v>1008</v>
      </c>
      <c r="G134" s="12"/>
      <c r="H134" s="12"/>
      <c r="I134" s="12"/>
      <c r="J134" s="12"/>
      <c r="K134" s="12"/>
      <c r="L134" s="12"/>
      <c r="M134" s="77">
        <v>691</v>
      </c>
      <c r="N134" s="77">
        <v>638</v>
      </c>
      <c r="O134" s="12"/>
      <c r="P134" s="12"/>
      <c r="Q134" s="12"/>
      <c r="R134" s="12"/>
      <c r="S134" s="12"/>
    </row>
    <row r="135" spans="2:19" ht="15" x14ac:dyDescent="0.2">
      <c r="B135" s="22"/>
      <c r="C135" s="12"/>
      <c r="D135" s="12"/>
      <c r="E135" s="12"/>
      <c r="F135" s="77">
        <v>2497</v>
      </c>
      <c r="G135" s="12"/>
      <c r="H135" s="12"/>
      <c r="I135" s="12"/>
      <c r="J135" s="12"/>
      <c r="K135" s="12"/>
      <c r="L135" s="12"/>
      <c r="M135" s="77">
        <v>1101</v>
      </c>
      <c r="N135" s="77">
        <v>1812</v>
      </c>
      <c r="O135" s="12"/>
      <c r="P135" s="12"/>
      <c r="Q135" s="12"/>
      <c r="R135" s="12"/>
      <c r="S135" s="12"/>
    </row>
    <row r="136" spans="2:19" ht="15" x14ac:dyDescent="0.2">
      <c r="B136" s="22"/>
      <c r="C136" s="12"/>
      <c r="D136" s="12"/>
      <c r="E136" s="12"/>
      <c r="F136" s="77">
        <v>392</v>
      </c>
      <c r="G136" s="12"/>
      <c r="H136" s="12"/>
      <c r="I136" s="12"/>
      <c r="J136" s="12"/>
      <c r="K136" s="12"/>
      <c r="L136" s="12"/>
      <c r="M136" s="77">
        <v>2251</v>
      </c>
      <c r="N136" s="77">
        <v>241</v>
      </c>
      <c r="O136" s="12"/>
      <c r="P136" s="12"/>
      <c r="Q136" s="12"/>
      <c r="R136" s="12"/>
      <c r="S136" s="12"/>
    </row>
    <row r="137" spans="2:19" ht="15" x14ac:dyDescent="0.2">
      <c r="B137" s="22"/>
      <c r="C137" s="12"/>
      <c r="D137" s="12"/>
      <c r="E137" s="12"/>
      <c r="F137" s="77">
        <v>1101</v>
      </c>
      <c r="G137" s="12"/>
      <c r="H137" s="12"/>
      <c r="I137" s="12"/>
      <c r="J137" s="12"/>
      <c r="K137" s="12"/>
      <c r="L137" s="12"/>
      <c r="M137" s="77">
        <v>721</v>
      </c>
      <c r="N137" s="77">
        <v>115</v>
      </c>
      <c r="O137" s="12"/>
      <c r="P137" s="12"/>
      <c r="Q137" s="12"/>
      <c r="R137" s="12"/>
      <c r="S137" s="12"/>
    </row>
    <row r="138" spans="2:19" ht="15" x14ac:dyDescent="0.2">
      <c r="B138" s="22"/>
      <c r="C138" s="12"/>
      <c r="D138" s="12"/>
      <c r="E138" s="12"/>
      <c r="F138" s="77">
        <v>1826</v>
      </c>
      <c r="G138" s="12"/>
      <c r="H138" s="12"/>
      <c r="I138" s="12"/>
      <c r="J138" s="12"/>
      <c r="K138" s="12"/>
      <c r="L138" s="12"/>
      <c r="M138" s="77">
        <v>671</v>
      </c>
      <c r="N138" s="77">
        <v>1092</v>
      </c>
      <c r="O138" s="12"/>
      <c r="P138" s="12"/>
      <c r="Q138" s="12"/>
      <c r="R138" s="12"/>
      <c r="S138" s="12"/>
    </row>
    <row r="139" spans="2:19" ht="15" x14ac:dyDescent="0.2">
      <c r="B139" s="22"/>
      <c r="C139" s="12"/>
      <c r="D139" s="12"/>
      <c r="E139" s="12"/>
      <c r="F139" s="77">
        <v>598</v>
      </c>
      <c r="G139" s="12"/>
      <c r="H139" s="12"/>
      <c r="I139" s="12"/>
      <c r="J139" s="12"/>
      <c r="K139" s="12"/>
      <c r="L139" s="12"/>
      <c r="M139" s="77">
        <v>1089</v>
      </c>
      <c r="N139" s="77">
        <v>373</v>
      </c>
      <c r="O139" s="12"/>
      <c r="P139" s="12"/>
      <c r="Q139" s="12"/>
      <c r="R139" s="12"/>
      <c r="S139" s="12"/>
    </row>
    <row r="140" spans="2:19" ht="15" x14ac:dyDescent="0.2">
      <c r="B140" s="22"/>
      <c r="C140" s="12"/>
      <c r="D140" s="12"/>
      <c r="E140" s="12"/>
      <c r="F140" s="77">
        <v>548</v>
      </c>
      <c r="G140" s="12"/>
      <c r="H140" s="12"/>
      <c r="I140" s="12"/>
      <c r="J140" s="12"/>
      <c r="K140" s="12"/>
      <c r="L140" s="12"/>
      <c r="M140" s="77">
        <v>495</v>
      </c>
      <c r="N140" s="77">
        <v>734</v>
      </c>
      <c r="O140" s="12"/>
      <c r="P140" s="12"/>
      <c r="Q140" s="12"/>
      <c r="R140" s="12"/>
      <c r="S140" s="12"/>
    </row>
    <row r="141" spans="2:19" ht="15" x14ac:dyDescent="0.2">
      <c r="B141" s="22"/>
      <c r="C141" s="12"/>
      <c r="D141" s="12"/>
      <c r="E141" s="12"/>
      <c r="F141" s="77">
        <v>772</v>
      </c>
      <c r="G141" s="12"/>
      <c r="H141" s="12"/>
      <c r="I141" s="12"/>
      <c r="J141" s="12"/>
      <c r="K141" s="12"/>
      <c r="L141" s="12"/>
      <c r="M141" s="77">
        <v>1091</v>
      </c>
      <c r="N141" s="77">
        <v>203</v>
      </c>
      <c r="O141" s="12"/>
      <c r="P141" s="12"/>
      <c r="Q141" s="12"/>
      <c r="R141" s="12"/>
      <c r="S141" s="12"/>
    </row>
    <row r="142" spans="2:19" ht="15" x14ac:dyDescent="0.2">
      <c r="B142" s="22"/>
      <c r="C142" s="12"/>
      <c r="D142" s="12"/>
      <c r="E142" s="12"/>
      <c r="F142" s="77">
        <v>732</v>
      </c>
      <c r="G142" s="12"/>
      <c r="H142" s="12"/>
      <c r="I142" s="12"/>
      <c r="J142" s="12"/>
      <c r="K142" s="12"/>
      <c r="L142" s="12"/>
      <c r="M142" s="77">
        <v>724</v>
      </c>
      <c r="N142" s="77">
        <v>1081</v>
      </c>
      <c r="O142" s="12"/>
      <c r="P142" s="12"/>
      <c r="Q142" s="12"/>
      <c r="R142" s="12"/>
      <c r="S142" s="12"/>
    </row>
    <row r="143" spans="2:19" ht="15" x14ac:dyDescent="0.2">
      <c r="B143" s="22"/>
      <c r="C143" s="12"/>
      <c r="D143" s="12"/>
      <c r="E143" s="12"/>
      <c r="F143" s="77">
        <v>3289</v>
      </c>
      <c r="G143" s="12"/>
      <c r="H143" s="12"/>
      <c r="I143" s="12"/>
      <c r="J143" s="12"/>
      <c r="K143" s="12"/>
      <c r="L143" s="12"/>
      <c r="M143" s="77">
        <v>729</v>
      </c>
      <c r="N143" s="77">
        <v>1241</v>
      </c>
      <c r="O143" s="12"/>
      <c r="P143" s="12"/>
      <c r="Q143" s="12"/>
      <c r="R143" s="12"/>
      <c r="S143" s="12"/>
    </row>
    <row r="144" spans="2:19" ht="15" x14ac:dyDescent="0.2">
      <c r="B144" s="22"/>
      <c r="C144" s="12"/>
      <c r="D144" s="12"/>
      <c r="E144" s="12"/>
      <c r="F144" s="77">
        <v>739</v>
      </c>
      <c r="G144" s="12"/>
      <c r="H144" s="12"/>
      <c r="I144" s="12"/>
      <c r="J144" s="12"/>
      <c r="K144" s="12"/>
      <c r="L144" s="12"/>
      <c r="M144" s="77">
        <v>711</v>
      </c>
      <c r="N144" s="77">
        <v>270</v>
      </c>
      <c r="O144" s="12"/>
      <c r="P144" s="12"/>
      <c r="Q144" s="12"/>
      <c r="R144" s="12"/>
      <c r="S144" s="12"/>
    </row>
    <row r="145" spans="2:19" ht="15" x14ac:dyDescent="0.2">
      <c r="B145" s="22"/>
      <c r="C145" s="12"/>
      <c r="D145" s="12"/>
      <c r="E145" s="12"/>
      <c r="F145" s="77">
        <v>1304</v>
      </c>
      <c r="G145" s="12"/>
      <c r="H145" s="12"/>
      <c r="I145" s="12"/>
      <c r="J145" s="12"/>
      <c r="K145" s="12"/>
      <c r="L145" s="12"/>
      <c r="M145" s="80">
        <v>139937</v>
      </c>
      <c r="N145" s="77">
        <v>1066</v>
      </c>
      <c r="O145" s="12"/>
      <c r="P145" s="12"/>
      <c r="Q145" s="12"/>
      <c r="R145" s="12"/>
      <c r="S145" s="12"/>
    </row>
    <row r="146" spans="2:19" ht="15" x14ac:dyDescent="0.2">
      <c r="B146" s="22"/>
      <c r="C146" s="12"/>
      <c r="D146" s="12"/>
      <c r="E146" s="12"/>
      <c r="F146" s="77">
        <v>3054</v>
      </c>
      <c r="G146" s="12"/>
      <c r="H146" s="12"/>
      <c r="I146" s="12"/>
      <c r="J146" s="12"/>
      <c r="K146" s="12"/>
      <c r="L146" s="12"/>
      <c r="M146" s="12"/>
      <c r="N146" s="77">
        <v>730</v>
      </c>
      <c r="O146" s="12"/>
      <c r="P146" s="12"/>
      <c r="Q146" s="12"/>
      <c r="R146" s="12"/>
      <c r="S146" s="12"/>
    </row>
    <row r="147" spans="2:19" ht="15" x14ac:dyDescent="0.2">
      <c r="B147" s="22"/>
      <c r="C147" s="12"/>
      <c r="D147" s="12"/>
      <c r="E147" s="12"/>
      <c r="F147" s="77">
        <v>1435</v>
      </c>
      <c r="G147" s="12"/>
      <c r="H147" s="12"/>
      <c r="I147" s="12"/>
      <c r="J147" s="12"/>
      <c r="K147" s="12"/>
      <c r="L147" s="12"/>
      <c r="M147" s="12"/>
      <c r="N147" s="77">
        <v>1382</v>
      </c>
      <c r="O147" s="12"/>
      <c r="P147" s="12"/>
      <c r="Q147" s="12"/>
      <c r="R147" s="12"/>
      <c r="S147" s="12"/>
    </row>
    <row r="148" spans="2:19" ht="15" x14ac:dyDescent="0.2">
      <c r="B148" s="22"/>
      <c r="C148" s="12"/>
      <c r="D148" s="12"/>
      <c r="E148" s="12"/>
      <c r="F148" s="77">
        <v>582</v>
      </c>
      <c r="G148" s="12"/>
      <c r="H148" s="12"/>
      <c r="I148" s="12"/>
      <c r="J148" s="12"/>
      <c r="K148" s="12"/>
      <c r="L148" s="12"/>
      <c r="M148" s="12"/>
      <c r="N148" s="77">
        <v>353</v>
      </c>
      <c r="O148" s="12"/>
      <c r="P148" s="12"/>
      <c r="Q148" s="12"/>
      <c r="R148" s="12"/>
      <c r="S148" s="12"/>
    </row>
    <row r="149" spans="2:19" ht="15" x14ac:dyDescent="0.2">
      <c r="B149" s="22"/>
      <c r="C149" s="12"/>
      <c r="D149" s="12"/>
      <c r="E149" s="12"/>
      <c r="F149" s="77">
        <v>1097</v>
      </c>
      <c r="G149" s="12"/>
      <c r="H149" s="12"/>
      <c r="I149" s="12"/>
      <c r="J149" s="12"/>
      <c r="K149" s="12"/>
      <c r="L149" s="12"/>
      <c r="M149" s="12"/>
      <c r="N149" s="77">
        <v>747</v>
      </c>
      <c r="O149" s="12"/>
      <c r="P149" s="12"/>
      <c r="Q149" s="12"/>
      <c r="R149" s="12"/>
      <c r="S149" s="12"/>
    </row>
    <row r="150" spans="2:19" ht="15" x14ac:dyDescent="0.2">
      <c r="B150" s="22"/>
      <c r="C150" s="12"/>
      <c r="D150" s="12"/>
      <c r="E150" s="12"/>
      <c r="F150" s="77">
        <v>765</v>
      </c>
      <c r="G150" s="12"/>
      <c r="H150" s="12"/>
      <c r="I150" s="12"/>
      <c r="J150" s="12"/>
      <c r="K150" s="12"/>
      <c r="L150" s="12"/>
      <c r="M150" s="12"/>
      <c r="N150" s="77">
        <v>402</v>
      </c>
      <c r="O150" s="12"/>
      <c r="P150" s="12"/>
      <c r="Q150" s="12"/>
      <c r="R150" s="12"/>
      <c r="S150" s="12"/>
    </row>
    <row r="151" spans="2:19" ht="15" x14ac:dyDescent="0.2">
      <c r="B151" s="22"/>
      <c r="C151" s="12"/>
      <c r="D151" s="12"/>
      <c r="E151" s="12"/>
      <c r="F151" s="77">
        <v>976</v>
      </c>
      <c r="G151" s="12"/>
      <c r="H151" s="12"/>
      <c r="I151" s="12"/>
      <c r="J151" s="12"/>
      <c r="K151" s="12"/>
      <c r="L151" s="12"/>
      <c r="M151" s="12"/>
      <c r="N151" s="77">
        <v>1822</v>
      </c>
      <c r="O151" s="12"/>
      <c r="P151" s="12"/>
      <c r="Q151" s="12"/>
      <c r="R151" s="12"/>
      <c r="S151" s="12"/>
    </row>
    <row r="152" spans="2:19" ht="15" x14ac:dyDescent="0.2">
      <c r="B152" s="22"/>
      <c r="C152" s="12"/>
      <c r="D152" s="12"/>
      <c r="E152" s="12"/>
      <c r="F152" s="77">
        <v>1062</v>
      </c>
      <c r="G152" s="12"/>
      <c r="H152" s="12"/>
      <c r="I152" s="12"/>
      <c r="J152" s="12"/>
      <c r="K152" s="12"/>
      <c r="L152" s="12"/>
      <c r="M152" s="12"/>
      <c r="N152" s="77">
        <v>3651</v>
      </c>
      <c r="O152" s="12"/>
      <c r="P152" s="12"/>
      <c r="Q152" s="12"/>
      <c r="R152" s="12"/>
      <c r="S152" s="12"/>
    </row>
    <row r="153" spans="2:19" ht="15" x14ac:dyDescent="0.2">
      <c r="B153" s="22"/>
      <c r="C153" s="12"/>
      <c r="D153" s="12"/>
      <c r="E153" s="12"/>
      <c r="F153" s="77">
        <v>681</v>
      </c>
      <c r="G153" s="12"/>
      <c r="H153" s="12"/>
      <c r="I153" s="12"/>
      <c r="J153" s="12"/>
      <c r="K153" s="12"/>
      <c r="L153" s="12"/>
      <c r="M153" s="12"/>
      <c r="N153" s="77">
        <v>12</v>
      </c>
      <c r="O153" s="12"/>
      <c r="P153" s="12"/>
      <c r="Q153" s="12"/>
      <c r="R153" s="12"/>
      <c r="S153" s="12"/>
    </row>
    <row r="154" spans="2:19" ht="15" x14ac:dyDescent="0.2">
      <c r="B154" s="22"/>
      <c r="C154" s="12"/>
      <c r="D154" s="12"/>
      <c r="E154" s="12"/>
      <c r="F154" s="77">
        <v>223</v>
      </c>
      <c r="G154" s="12"/>
      <c r="H154" s="12"/>
      <c r="I154" s="12"/>
      <c r="J154" s="12"/>
      <c r="K154" s="12"/>
      <c r="L154" s="12"/>
      <c r="M154" s="12"/>
      <c r="N154" s="77">
        <v>11</v>
      </c>
      <c r="O154" s="12"/>
      <c r="P154" s="12"/>
      <c r="Q154" s="12"/>
      <c r="R154" s="12"/>
      <c r="S154" s="12"/>
    </row>
    <row r="155" spans="2:19" ht="15" x14ac:dyDescent="0.2">
      <c r="B155" s="22"/>
      <c r="C155" s="12"/>
      <c r="D155" s="12"/>
      <c r="E155" s="12"/>
      <c r="F155" s="77">
        <v>59</v>
      </c>
      <c r="G155" s="12"/>
      <c r="H155" s="12"/>
      <c r="I155" s="12"/>
      <c r="J155" s="12"/>
      <c r="K155" s="12"/>
      <c r="L155" s="12"/>
      <c r="M155" s="12"/>
      <c r="N155" s="77">
        <v>490</v>
      </c>
      <c r="O155" s="12"/>
      <c r="P155" s="12"/>
      <c r="Q155" s="12"/>
      <c r="R155" s="12"/>
      <c r="S155" s="12"/>
    </row>
    <row r="156" spans="2:19" ht="15" x14ac:dyDescent="0.2">
      <c r="B156" s="22"/>
      <c r="C156" s="12"/>
      <c r="D156" s="12"/>
      <c r="E156" s="12"/>
      <c r="F156" s="77">
        <v>1036</v>
      </c>
      <c r="G156" s="12"/>
      <c r="H156" s="12"/>
      <c r="I156" s="12"/>
      <c r="J156" s="12"/>
      <c r="K156" s="12"/>
      <c r="L156" s="12"/>
      <c r="M156" s="12"/>
      <c r="N156" s="77">
        <v>637</v>
      </c>
      <c r="O156" s="12"/>
      <c r="P156" s="12"/>
      <c r="Q156" s="12"/>
      <c r="R156" s="12"/>
      <c r="S156" s="12"/>
    </row>
    <row r="157" spans="2:19" ht="15" x14ac:dyDescent="0.2">
      <c r="B157" s="22"/>
      <c r="C157" s="12"/>
      <c r="D157" s="12"/>
      <c r="E157" s="12"/>
      <c r="F157" s="77">
        <v>720</v>
      </c>
      <c r="G157" s="12"/>
      <c r="H157" s="12"/>
      <c r="I157" s="12"/>
      <c r="J157" s="12"/>
      <c r="K157" s="12"/>
      <c r="L157" s="12"/>
      <c r="M157" s="12"/>
      <c r="N157" s="77">
        <v>691</v>
      </c>
      <c r="O157" s="12"/>
      <c r="P157" s="12"/>
      <c r="Q157" s="12"/>
      <c r="R157" s="12"/>
      <c r="S157" s="12"/>
    </row>
    <row r="158" spans="2:19" ht="15" x14ac:dyDescent="0.2">
      <c r="B158" s="22"/>
      <c r="C158" s="12"/>
      <c r="D158" s="12"/>
      <c r="E158" s="12"/>
      <c r="F158" s="77">
        <v>32</v>
      </c>
      <c r="G158" s="12"/>
      <c r="H158" s="12"/>
      <c r="I158" s="12"/>
      <c r="J158" s="12"/>
      <c r="K158" s="12"/>
      <c r="L158" s="12"/>
      <c r="M158" s="12"/>
      <c r="N158" s="77">
        <v>1101</v>
      </c>
      <c r="O158" s="12"/>
      <c r="P158" s="12"/>
      <c r="Q158" s="12"/>
      <c r="R158" s="12"/>
      <c r="S158" s="12"/>
    </row>
    <row r="159" spans="2:19" ht="15" x14ac:dyDescent="0.2">
      <c r="B159" s="22"/>
      <c r="C159" s="12"/>
      <c r="D159" s="12"/>
      <c r="E159" s="12"/>
      <c r="F159" s="77">
        <v>1750</v>
      </c>
      <c r="G159" s="12"/>
      <c r="H159" s="12"/>
      <c r="I159" s="12"/>
      <c r="J159" s="12"/>
      <c r="K159" s="12"/>
      <c r="L159" s="12"/>
      <c r="M159" s="12"/>
      <c r="N159" s="77">
        <v>2251</v>
      </c>
      <c r="O159" s="12"/>
      <c r="P159" s="12"/>
      <c r="Q159" s="12"/>
      <c r="R159" s="12"/>
      <c r="S159" s="12"/>
    </row>
    <row r="160" spans="2:19" ht="15" x14ac:dyDescent="0.2">
      <c r="B160" s="22"/>
      <c r="C160" s="12"/>
      <c r="D160" s="12"/>
      <c r="E160" s="12"/>
      <c r="F160" s="77">
        <v>359</v>
      </c>
      <c r="G160" s="12"/>
      <c r="H160" s="12"/>
      <c r="I160" s="12"/>
      <c r="J160" s="12"/>
      <c r="K160" s="12"/>
      <c r="L160" s="12"/>
      <c r="M160" s="12"/>
      <c r="N160" s="77">
        <v>721</v>
      </c>
      <c r="O160" s="12"/>
      <c r="P160" s="12"/>
      <c r="Q160" s="12"/>
      <c r="R160" s="12"/>
      <c r="S160" s="12"/>
    </row>
    <row r="161" spans="2:19" ht="15" x14ac:dyDescent="0.2">
      <c r="B161" s="22"/>
      <c r="C161" s="12"/>
      <c r="D161" s="12"/>
      <c r="E161" s="12"/>
      <c r="F161" s="77">
        <v>213</v>
      </c>
      <c r="G161" s="12"/>
      <c r="H161" s="12"/>
      <c r="I161" s="12"/>
      <c r="J161" s="12"/>
      <c r="K161" s="12"/>
      <c r="L161" s="12"/>
      <c r="M161" s="12"/>
      <c r="N161" s="77">
        <v>671</v>
      </c>
      <c r="O161" s="12"/>
      <c r="P161" s="12"/>
      <c r="Q161" s="12"/>
      <c r="R161" s="12"/>
      <c r="S161" s="12"/>
    </row>
    <row r="162" spans="2:19" ht="15" x14ac:dyDescent="0.2">
      <c r="B162" s="22"/>
      <c r="C162" s="12"/>
      <c r="D162" s="12"/>
      <c r="E162" s="12"/>
      <c r="F162" s="77">
        <v>1068</v>
      </c>
      <c r="G162" s="12"/>
      <c r="H162" s="12"/>
      <c r="I162" s="12"/>
      <c r="J162" s="12"/>
      <c r="K162" s="12"/>
      <c r="L162" s="12"/>
      <c r="M162" s="12"/>
      <c r="N162" s="77">
        <v>1089</v>
      </c>
      <c r="O162" s="12"/>
      <c r="P162" s="12"/>
      <c r="Q162" s="12"/>
      <c r="R162" s="12"/>
      <c r="S162" s="12"/>
    </row>
    <row r="163" spans="2:19" ht="15" x14ac:dyDescent="0.2">
      <c r="B163" s="22"/>
      <c r="C163" s="12"/>
      <c r="D163" s="12"/>
      <c r="E163" s="12"/>
      <c r="F163" s="77">
        <v>1181</v>
      </c>
      <c r="G163" s="12"/>
      <c r="H163" s="12"/>
      <c r="I163" s="12"/>
      <c r="J163" s="12"/>
      <c r="K163" s="12"/>
      <c r="L163" s="12"/>
      <c r="M163" s="12"/>
      <c r="N163" s="77">
        <v>371</v>
      </c>
      <c r="O163" s="12"/>
      <c r="P163" s="12"/>
      <c r="Q163" s="12"/>
      <c r="R163" s="12"/>
      <c r="S163" s="12"/>
    </row>
    <row r="164" spans="2:19" ht="15" x14ac:dyDescent="0.2">
      <c r="B164" s="22"/>
      <c r="C164" s="12"/>
      <c r="D164" s="12"/>
      <c r="E164" s="12"/>
      <c r="F164" s="77">
        <v>521</v>
      </c>
      <c r="G164" s="12"/>
      <c r="H164" s="12"/>
      <c r="I164" s="12"/>
      <c r="J164" s="12"/>
      <c r="K164" s="12"/>
      <c r="L164" s="12"/>
      <c r="M164" s="12"/>
      <c r="N164" s="77">
        <v>495</v>
      </c>
      <c r="O164" s="12"/>
      <c r="P164" s="12"/>
      <c r="Q164" s="12"/>
      <c r="R164" s="12"/>
      <c r="S164" s="12"/>
    </row>
    <row r="165" spans="2:19" ht="15" x14ac:dyDescent="0.2">
      <c r="B165" s="22"/>
      <c r="C165" s="12"/>
      <c r="D165" s="12"/>
      <c r="E165" s="12"/>
      <c r="F165" s="77">
        <v>1373</v>
      </c>
      <c r="G165" s="12"/>
      <c r="H165" s="12"/>
      <c r="I165" s="12"/>
      <c r="J165" s="12"/>
      <c r="K165" s="12"/>
      <c r="L165" s="12"/>
      <c r="M165" s="12"/>
      <c r="N165" s="77">
        <v>367</v>
      </c>
      <c r="O165" s="12"/>
      <c r="P165" s="12"/>
      <c r="Q165" s="12"/>
      <c r="R165" s="12"/>
      <c r="S165" s="12"/>
    </row>
    <row r="166" spans="2:19" ht="15" x14ac:dyDescent="0.2">
      <c r="B166" s="22"/>
      <c r="C166" s="12"/>
      <c r="D166" s="12"/>
      <c r="E166" s="12"/>
      <c r="F166" s="77">
        <v>522</v>
      </c>
      <c r="G166" s="12"/>
      <c r="H166" s="12"/>
      <c r="I166" s="12"/>
      <c r="J166" s="12"/>
      <c r="K166" s="12"/>
      <c r="L166" s="12"/>
      <c r="M166" s="12"/>
      <c r="N166" s="77">
        <v>1091</v>
      </c>
      <c r="O166" s="12"/>
      <c r="P166" s="12"/>
      <c r="Q166" s="12"/>
      <c r="R166" s="12"/>
      <c r="S166" s="12"/>
    </row>
    <row r="167" spans="2:19" ht="15" x14ac:dyDescent="0.2">
      <c r="B167" s="22"/>
      <c r="C167" s="12"/>
      <c r="D167" s="12"/>
      <c r="E167" s="12"/>
      <c r="F167" s="81">
        <v>126685</v>
      </c>
      <c r="G167" s="12"/>
      <c r="H167" s="12"/>
      <c r="I167" s="12"/>
      <c r="J167" s="12"/>
      <c r="K167" s="12"/>
      <c r="L167" s="12"/>
      <c r="M167" s="12"/>
      <c r="N167" s="77">
        <v>724</v>
      </c>
      <c r="O167" s="12"/>
      <c r="P167" s="12"/>
      <c r="Q167" s="12"/>
      <c r="R167" s="12"/>
      <c r="S167" s="12"/>
    </row>
    <row r="168" spans="2:19" ht="15" x14ac:dyDescent="0.2">
      <c r="B168" s="22"/>
      <c r="C168" s="12"/>
      <c r="D168" s="12"/>
      <c r="E168" s="12"/>
      <c r="F168" s="77"/>
      <c r="G168" s="12"/>
      <c r="H168" s="12"/>
      <c r="I168" s="12"/>
      <c r="J168" s="12"/>
      <c r="K168" s="12"/>
      <c r="L168" s="12"/>
      <c r="M168" s="12"/>
      <c r="N168" s="77">
        <v>729</v>
      </c>
      <c r="O168" s="12"/>
      <c r="P168" s="12"/>
      <c r="Q168" s="12"/>
      <c r="R168" s="12"/>
      <c r="S168" s="12"/>
    </row>
    <row r="169" spans="2:19" ht="15" x14ac:dyDescent="0.2">
      <c r="B169" s="22"/>
      <c r="C169" s="12"/>
      <c r="D169" s="12"/>
      <c r="E169" s="12"/>
      <c r="F169" s="12"/>
      <c r="G169" s="12"/>
      <c r="H169" s="12"/>
      <c r="I169" s="12"/>
      <c r="J169" s="12"/>
      <c r="K169" s="12"/>
      <c r="L169" s="12"/>
      <c r="M169" s="12"/>
      <c r="N169" s="77">
        <v>1107</v>
      </c>
      <c r="O169" s="12"/>
      <c r="P169" s="12"/>
      <c r="Q169" s="12"/>
      <c r="R169" s="12"/>
      <c r="S169" s="12"/>
    </row>
    <row r="170" spans="2:19" ht="15" x14ac:dyDescent="0.2">
      <c r="B170" s="22"/>
      <c r="C170" s="12"/>
      <c r="D170" s="12"/>
      <c r="E170" s="12"/>
      <c r="F170" s="12"/>
      <c r="G170" s="12"/>
      <c r="H170" s="12"/>
      <c r="I170" s="12"/>
      <c r="J170" s="12"/>
      <c r="K170" s="12"/>
      <c r="L170" s="12"/>
      <c r="M170" s="12"/>
      <c r="N170" s="77">
        <v>711</v>
      </c>
      <c r="O170" s="12"/>
      <c r="P170" s="12"/>
      <c r="Q170" s="12"/>
      <c r="R170" s="12"/>
      <c r="S170" s="12"/>
    </row>
    <row r="171" spans="2:19" ht="15" x14ac:dyDescent="0.2">
      <c r="B171" s="22"/>
      <c r="C171" s="12"/>
      <c r="D171" s="12"/>
      <c r="E171" s="12"/>
      <c r="F171" s="12"/>
      <c r="G171" s="12"/>
      <c r="H171" s="12"/>
      <c r="I171" s="12"/>
      <c r="J171" s="12"/>
      <c r="K171" s="12"/>
      <c r="L171" s="12"/>
      <c r="M171" s="12"/>
      <c r="N171" s="77">
        <v>1092</v>
      </c>
      <c r="O171" s="12"/>
      <c r="P171" s="12"/>
      <c r="Q171" s="12"/>
      <c r="R171" s="12"/>
      <c r="S171" s="12"/>
    </row>
    <row r="172" spans="2:19" ht="15" x14ac:dyDescent="0.2">
      <c r="B172" s="22"/>
      <c r="C172" s="12"/>
      <c r="D172" s="12"/>
      <c r="E172" s="12"/>
      <c r="F172" s="12"/>
      <c r="G172" s="12"/>
      <c r="H172" s="12"/>
      <c r="I172" s="12"/>
      <c r="J172" s="12"/>
      <c r="K172" s="12"/>
      <c r="L172" s="12"/>
      <c r="M172" s="12"/>
      <c r="N172" s="82">
        <v>167376</v>
      </c>
      <c r="O172" s="12"/>
      <c r="P172" s="12"/>
      <c r="Q172" s="12"/>
      <c r="R172" s="12"/>
      <c r="S172" s="12"/>
    </row>
    <row r="173" spans="2:19" x14ac:dyDescent="0.2">
      <c r="B173" s="22"/>
      <c r="C173" s="12"/>
      <c r="D173" s="12"/>
      <c r="E173" s="12"/>
      <c r="F173" s="12"/>
      <c r="G173" s="12"/>
      <c r="H173" s="12"/>
      <c r="I173" s="12"/>
      <c r="J173" s="12"/>
      <c r="K173" s="12"/>
      <c r="L173" s="12"/>
      <c r="M173" s="12"/>
      <c r="N173" s="12"/>
      <c r="O173" s="12"/>
      <c r="P173" s="12"/>
      <c r="Q173" s="12"/>
      <c r="R173" s="12"/>
      <c r="S173" s="12"/>
    </row>
    <row r="174" spans="2:19" x14ac:dyDescent="0.2">
      <c r="B174" s="22"/>
      <c r="C174" s="12"/>
      <c r="D174" s="12"/>
      <c r="E174" s="12"/>
      <c r="F174" s="12"/>
      <c r="G174" s="12"/>
      <c r="H174" s="12"/>
      <c r="I174" s="12"/>
      <c r="J174" s="12"/>
      <c r="K174" s="12"/>
      <c r="L174" s="12"/>
      <c r="M174" s="12"/>
      <c r="N174" s="12"/>
      <c r="O174" s="12"/>
      <c r="P174" s="12"/>
      <c r="Q174" s="12"/>
      <c r="R174" s="12"/>
      <c r="S174" s="12"/>
    </row>
    <row r="175" spans="2:19" x14ac:dyDescent="0.2">
      <c r="B175" s="22"/>
      <c r="C175" s="12"/>
      <c r="D175" s="12"/>
      <c r="E175" s="12"/>
      <c r="F175" s="12"/>
      <c r="G175" s="12"/>
      <c r="H175" s="12"/>
      <c r="I175" s="12"/>
      <c r="J175" s="12"/>
      <c r="K175" s="12"/>
      <c r="L175" s="12"/>
      <c r="M175" s="12"/>
      <c r="N175" s="12"/>
      <c r="O175" s="12"/>
      <c r="P175" s="12"/>
      <c r="Q175" s="12"/>
      <c r="R175" s="12"/>
      <c r="S175" s="12"/>
    </row>
    <row r="176" spans="2:19" x14ac:dyDescent="0.2">
      <c r="B176" s="22"/>
      <c r="C176" s="12"/>
      <c r="D176" s="12"/>
      <c r="E176" s="12"/>
      <c r="F176" s="12"/>
      <c r="G176" s="12"/>
      <c r="H176" s="12"/>
      <c r="I176" s="12"/>
      <c r="J176" s="12"/>
      <c r="K176" s="12"/>
      <c r="L176" s="12"/>
      <c r="M176" s="12"/>
      <c r="N176" s="12"/>
      <c r="O176" s="12"/>
      <c r="P176" s="12"/>
      <c r="Q176" s="12"/>
      <c r="R176" s="12"/>
      <c r="S176" s="12"/>
    </row>
    <row r="177" spans="2:19" x14ac:dyDescent="0.2">
      <c r="B177" s="22"/>
      <c r="C177" s="12"/>
      <c r="D177" s="12"/>
      <c r="E177" s="12"/>
      <c r="F177" s="12"/>
      <c r="G177" s="12"/>
      <c r="H177" s="12"/>
      <c r="I177" s="12"/>
      <c r="J177" s="12"/>
      <c r="K177" s="12"/>
      <c r="L177" s="12"/>
      <c r="M177" s="12"/>
      <c r="N177" s="12"/>
      <c r="O177" s="12"/>
      <c r="P177" s="12"/>
      <c r="Q177" s="12"/>
      <c r="R177" s="12"/>
      <c r="S177" s="12"/>
    </row>
    <row r="178" spans="2:19" x14ac:dyDescent="0.2">
      <c r="B178" s="22"/>
      <c r="C178" s="12"/>
      <c r="D178" s="12"/>
      <c r="E178" s="12"/>
      <c r="F178" s="12"/>
      <c r="G178" s="12"/>
      <c r="H178" s="12"/>
      <c r="I178" s="12"/>
      <c r="J178" s="12"/>
      <c r="K178" s="12"/>
      <c r="L178" s="12"/>
      <c r="M178" s="12"/>
      <c r="N178" s="12"/>
      <c r="O178" s="12"/>
      <c r="P178" s="12"/>
      <c r="Q178" s="12"/>
      <c r="R178" s="12"/>
      <c r="S178" s="12"/>
    </row>
    <row r="179" spans="2:19" x14ac:dyDescent="0.2">
      <c r="B179" s="22"/>
      <c r="C179" s="12"/>
      <c r="D179" s="12"/>
      <c r="E179" s="12"/>
      <c r="F179" s="12"/>
      <c r="G179" s="12"/>
      <c r="H179" s="12"/>
      <c r="I179" s="12"/>
      <c r="J179" s="12"/>
      <c r="K179" s="12"/>
      <c r="L179" s="12"/>
      <c r="M179" s="12"/>
      <c r="N179" s="12"/>
      <c r="O179" s="12"/>
      <c r="P179" s="12"/>
      <c r="Q179" s="12"/>
      <c r="R179" s="12"/>
      <c r="S179" s="12"/>
    </row>
    <row r="180" spans="2:19" x14ac:dyDescent="0.2">
      <c r="B180" s="22"/>
      <c r="C180" s="12"/>
      <c r="D180" s="12"/>
      <c r="E180" s="12"/>
      <c r="F180" s="12"/>
      <c r="G180" s="12"/>
      <c r="H180" s="12"/>
      <c r="I180" s="12"/>
      <c r="J180" s="12"/>
      <c r="K180" s="12"/>
      <c r="L180" s="12"/>
      <c r="M180" s="12"/>
      <c r="N180" s="12"/>
      <c r="O180" s="12"/>
      <c r="P180" s="12"/>
      <c r="Q180" s="12"/>
      <c r="R180" s="12"/>
      <c r="S180" s="12"/>
    </row>
    <row r="181" spans="2:19" x14ac:dyDescent="0.2">
      <c r="B181" s="22"/>
      <c r="C181" s="12"/>
      <c r="D181" s="12"/>
      <c r="E181" s="12"/>
      <c r="F181" s="12"/>
      <c r="G181" s="12"/>
      <c r="H181" s="12"/>
      <c r="I181" s="12"/>
      <c r="J181" s="12"/>
      <c r="K181" s="12"/>
      <c r="L181" s="12"/>
      <c r="M181" s="12"/>
      <c r="N181" s="12"/>
      <c r="O181" s="12"/>
      <c r="P181" s="12"/>
      <c r="Q181" s="12"/>
      <c r="R181" s="12"/>
      <c r="S181" s="12"/>
    </row>
    <row r="182" spans="2:19" x14ac:dyDescent="0.2">
      <c r="B182" s="22"/>
      <c r="C182" s="12"/>
      <c r="D182" s="12"/>
      <c r="E182" s="12"/>
      <c r="F182" s="12"/>
      <c r="G182" s="12"/>
      <c r="H182" s="12"/>
      <c r="I182" s="12"/>
      <c r="J182" s="12"/>
      <c r="K182" s="12"/>
      <c r="L182" s="12"/>
      <c r="M182" s="12"/>
      <c r="N182" s="12"/>
      <c r="O182" s="12"/>
      <c r="P182" s="12"/>
      <c r="Q182" s="12"/>
      <c r="R182" s="12"/>
      <c r="S182" s="12"/>
    </row>
    <row r="183" spans="2:19" x14ac:dyDescent="0.2">
      <c r="B183" s="22"/>
      <c r="C183" s="12"/>
      <c r="D183" s="12"/>
      <c r="E183" s="12"/>
      <c r="F183" s="12"/>
      <c r="G183" s="12"/>
      <c r="H183" s="12"/>
      <c r="I183" s="12"/>
      <c r="J183" s="12"/>
      <c r="K183" s="12"/>
      <c r="L183" s="12"/>
      <c r="M183" s="12"/>
      <c r="N183" s="12"/>
      <c r="O183" s="12"/>
      <c r="P183" s="12"/>
      <c r="Q183" s="12"/>
      <c r="R183" s="12"/>
      <c r="S183" s="12"/>
    </row>
    <row r="184" spans="2:19" x14ac:dyDescent="0.2">
      <c r="B184" s="22"/>
      <c r="C184" s="12"/>
      <c r="D184" s="12"/>
      <c r="E184" s="12"/>
      <c r="F184" s="12"/>
      <c r="G184" s="12"/>
      <c r="H184" s="12"/>
      <c r="I184" s="12"/>
      <c r="J184" s="12"/>
      <c r="K184" s="12"/>
      <c r="L184" s="12"/>
      <c r="M184" s="12"/>
      <c r="N184" s="12"/>
      <c r="O184" s="12"/>
      <c r="P184" s="12"/>
      <c r="Q184" s="12"/>
      <c r="R184" s="12"/>
      <c r="S184" s="12"/>
    </row>
    <row r="185" spans="2:19" x14ac:dyDescent="0.2">
      <c r="B185" s="22"/>
      <c r="C185" s="12"/>
      <c r="D185" s="12"/>
      <c r="E185" s="12"/>
      <c r="F185" s="12"/>
      <c r="G185" s="12"/>
      <c r="H185" s="12"/>
      <c r="I185" s="12"/>
      <c r="J185" s="12"/>
      <c r="K185" s="12"/>
      <c r="L185" s="12"/>
      <c r="M185" s="12"/>
      <c r="N185" s="12"/>
      <c r="O185" s="12"/>
      <c r="P185" s="12"/>
      <c r="Q185" s="12"/>
      <c r="R185" s="12"/>
      <c r="S185" s="12"/>
    </row>
    <row r="186" spans="2:19" x14ac:dyDescent="0.2">
      <c r="B186" s="22"/>
      <c r="C186" s="12"/>
      <c r="D186" s="12"/>
      <c r="E186" s="12"/>
      <c r="F186" s="12"/>
      <c r="G186" s="12"/>
      <c r="H186" s="12"/>
      <c r="I186" s="12"/>
      <c r="J186" s="12"/>
      <c r="K186" s="12"/>
      <c r="L186" s="12"/>
      <c r="M186" s="12"/>
      <c r="N186" s="12"/>
      <c r="O186" s="12"/>
      <c r="P186" s="12"/>
      <c r="Q186" s="12"/>
      <c r="R186" s="12"/>
      <c r="S186" s="12"/>
    </row>
    <row r="187" spans="2:19" x14ac:dyDescent="0.2">
      <c r="B187" s="22"/>
      <c r="C187" s="12"/>
      <c r="D187" s="12"/>
      <c r="E187" s="12"/>
      <c r="F187" s="12"/>
      <c r="G187" s="12"/>
      <c r="H187" s="12"/>
      <c r="I187" s="12"/>
      <c r="J187" s="12"/>
      <c r="K187" s="12"/>
      <c r="L187" s="12"/>
      <c r="M187" s="12"/>
      <c r="N187" s="12"/>
      <c r="O187" s="12"/>
      <c r="P187" s="12"/>
      <c r="Q187" s="12"/>
      <c r="R187" s="12"/>
      <c r="S187" s="12"/>
    </row>
    <row r="188" spans="2:19" x14ac:dyDescent="0.2">
      <c r="D188" s="12"/>
      <c r="E188" s="12"/>
      <c r="F188" s="12"/>
      <c r="G188" s="12"/>
      <c r="H188" s="12"/>
      <c r="I188" s="12"/>
      <c r="J188" s="12"/>
      <c r="K188" s="12"/>
      <c r="L188" s="12"/>
      <c r="M188" s="12"/>
      <c r="N188" s="12"/>
      <c r="O188" s="12"/>
      <c r="P188" s="12"/>
      <c r="Q188" s="12"/>
      <c r="R188" s="12"/>
      <c r="S188" s="12"/>
    </row>
  </sheetData>
  <protectedRanges>
    <protectedRange sqref="I5:J5 M5:N5 Q5:R5" name="Rango4"/>
    <protectedRange sqref="G11:J178" name="Rango5"/>
  </protectedRanges>
  <hyperlinks>
    <hyperlink ref="B1" location="RESUMEN!A1" display="RESUMEN!A1" xr:uid="{05880278-7FB1-4658-89B1-AB5090310DD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CCB2-2829-4875-A2EB-BC23E6604F71}">
  <dimension ref="B1:O22"/>
  <sheetViews>
    <sheetView workbookViewId="0">
      <selection activeCell="E31" sqref="E31"/>
    </sheetView>
  </sheetViews>
  <sheetFormatPr baseColWidth="10" defaultColWidth="11.3984375" defaultRowHeight="14" x14ac:dyDescent="0.2"/>
  <cols>
    <col min="2" max="2" width="28.19921875" customWidth="1"/>
    <col min="5" max="5" width="49.3984375" style="8" customWidth="1"/>
  </cols>
  <sheetData>
    <row r="1" spans="2:15" ht="15" x14ac:dyDescent="0.2">
      <c r="B1" s="243" t="s">
        <v>272</v>
      </c>
    </row>
    <row r="6" spans="2:15" ht="15" x14ac:dyDescent="0.2">
      <c r="C6" s="117" t="s">
        <v>393</v>
      </c>
      <c r="F6" s="117" t="s">
        <v>394</v>
      </c>
      <c r="G6" s="117"/>
      <c r="H6" s="117"/>
      <c r="I6" s="27" t="s">
        <v>395</v>
      </c>
      <c r="L6" s="27" t="s">
        <v>396</v>
      </c>
      <c r="O6" s="118"/>
    </row>
    <row r="7" spans="2:15" ht="43" x14ac:dyDescent="0.2">
      <c r="B7" s="119" t="s">
        <v>397</v>
      </c>
      <c r="C7" s="28" t="s">
        <v>398</v>
      </c>
      <c r="D7" s="28" t="s">
        <v>399</v>
      </c>
      <c r="E7" s="28" t="s">
        <v>400</v>
      </c>
      <c r="F7" s="28" t="s">
        <v>398</v>
      </c>
      <c r="G7" s="28" t="s">
        <v>399</v>
      </c>
      <c r="H7" s="121" t="s">
        <v>400</v>
      </c>
      <c r="I7" s="28" t="s">
        <v>398</v>
      </c>
      <c r="J7" s="28" t="s">
        <v>399</v>
      </c>
      <c r="K7" s="28" t="s">
        <v>400</v>
      </c>
      <c r="L7" s="28" t="s">
        <v>398</v>
      </c>
      <c r="M7" s="28" t="s">
        <v>399</v>
      </c>
      <c r="N7" s="28" t="s">
        <v>400</v>
      </c>
    </row>
    <row r="8" spans="2:15" x14ac:dyDescent="0.2">
      <c r="B8" s="120" t="s">
        <v>401</v>
      </c>
      <c r="C8" s="12">
        <v>3</v>
      </c>
      <c r="D8" s="12">
        <v>1300</v>
      </c>
      <c r="E8" s="22" t="s">
        <v>402</v>
      </c>
      <c r="F8" s="12">
        <v>5</v>
      </c>
      <c r="G8" s="12">
        <v>1300</v>
      </c>
      <c r="H8" s="12" t="s">
        <v>402</v>
      </c>
      <c r="I8" s="22">
        <v>7</v>
      </c>
      <c r="J8" s="12">
        <v>1300</v>
      </c>
      <c r="K8" s="12" t="s">
        <v>402</v>
      </c>
      <c r="L8" s="12">
        <v>7</v>
      </c>
      <c r="M8" s="12">
        <v>1300</v>
      </c>
      <c r="N8" s="12" t="s">
        <v>402</v>
      </c>
      <c r="O8" s="12"/>
    </row>
    <row r="9" spans="2:15" x14ac:dyDescent="0.2">
      <c r="B9" s="120" t="s">
        <v>403</v>
      </c>
      <c r="C9" s="12">
        <v>3</v>
      </c>
      <c r="D9" s="12">
        <v>35</v>
      </c>
      <c r="E9" s="22" t="s">
        <v>404</v>
      </c>
      <c r="F9" s="12">
        <v>3</v>
      </c>
      <c r="G9" s="12">
        <v>35</v>
      </c>
      <c r="H9" s="12" t="s">
        <v>405</v>
      </c>
      <c r="I9" s="22">
        <v>3</v>
      </c>
      <c r="J9" s="12">
        <v>35</v>
      </c>
      <c r="K9" s="12" t="s">
        <v>405</v>
      </c>
      <c r="L9" s="12">
        <v>3</v>
      </c>
      <c r="M9" s="12">
        <v>35</v>
      </c>
      <c r="N9" s="12" t="s">
        <v>405</v>
      </c>
      <c r="O9" s="12"/>
    </row>
    <row r="10" spans="2:15" x14ac:dyDescent="0.2">
      <c r="B10" s="120" t="s">
        <v>406</v>
      </c>
      <c r="C10" s="12">
        <v>7</v>
      </c>
      <c r="D10" s="12">
        <v>1010</v>
      </c>
      <c r="E10" s="22" t="s">
        <v>407</v>
      </c>
      <c r="F10" s="12">
        <v>12</v>
      </c>
      <c r="G10" s="12">
        <v>1010</v>
      </c>
      <c r="H10" s="12" t="s">
        <v>408</v>
      </c>
      <c r="I10" s="22">
        <v>15</v>
      </c>
      <c r="J10" s="12">
        <v>1010</v>
      </c>
      <c r="K10" s="12" t="s">
        <v>408</v>
      </c>
      <c r="L10" s="12">
        <v>18</v>
      </c>
      <c r="M10" s="12">
        <v>1194</v>
      </c>
      <c r="N10" s="12" t="s">
        <v>408</v>
      </c>
      <c r="O10" s="12"/>
    </row>
    <row r="11" spans="2:15" x14ac:dyDescent="0.2">
      <c r="B11" s="120" t="s">
        <v>409</v>
      </c>
      <c r="C11" s="22">
        <v>5</v>
      </c>
      <c r="D11" s="22">
        <v>5000</v>
      </c>
      <c r="E11" s="22" t="s">
        <v>404</v>
      </c>
      <c r="F11" s="22">
        <v>7</v>
      </c>
      <c r="G11" s="22">
        <v>5000</v>
      </c>
      <c r="H11" s="12" t="s">
        <v>405</v>
      </c>
      <c r="I11" s="22">
        <v>10</v>
      </c>
      <c r="J11" s="22">
        <v>5000</v>
      </c>
      <c r="K11" s="12" t="s">
        <v>405</v>
      </c>
      <c r="L11" s="12">
        <v>11</v>
      </c>
      <c r="M11" s="12">
        <v>5000</v>
      </c>
      <c r="N11" s="12" t="s">
        <v>405</v>
      </c>
      <c r="O11" s="12"/>
    </row>
    <row r="12" spans="2:15" x14ac:dyDescent="0.2">
      <c r="B12" s="120" t="s">
        <v>410</v>
      </c>
      <c r="C12" s="22">
        <v>16</v>
      </c>
      <c r="D12" s="22">
        <v>10800</v>
      </c>
      <c r="E12" s="22" t="s">
        <v>407</v>
      </c>
      <c r="F12" s="22">
        <v>46</v>
      </c>
      <c r="G12" s="22">
        <v>10800</v>
      </c>
      <c r="H12" s="122" t="s">
        <v>407</v>
      </c>
      <c r="I12" s="22">
        <v>61</v>
      </c>
      <c r="J12" s="22">
        <v>10800</v>
      </c>
      <c r="K12" s="12" t="s">
        <v>408</v>
      </c>
      <c r="L12" s="12">
        <v>66</v>
      </c>
      <c r="M12" s="12">
        <v>10800</v>
      </c>
      <c r="N12" s="12" t="s">
        <v>408</v>
      </c>
      <c r="O12" s="12"/>
    </row>
    <row r="13" spans="2:15" ht="27" x14ac:dyDescent="0.2">
      <c r="B13" s="22" t="s">
        <v>411</v>
      </c>
      <c r="C13" s="22">
        <v>3</v>
      </c>
      <c r="D13" s="22">
        <v>1330</v>
      </c>
      <c r="E13" s="22" t="s">
        <v>412</v>
      </c>
      <c r="F13" s="22">
        <v>5</v>
      </c>
      <c r="G13" s="22">
        <v>1330</v>
      </c>
      <c r="H13" s="12" t="s">
        <v>412</v>
      </c>
      <c r="I13" s="22">
        <v>7</v>
      </c>
      <c r="J13" s="22">
        <v>1330</v>
      </c>
      <c r="K13" s="12" t="s">
        <v>413</v>
      </c>
      <c r="L13" s="12">
        <v>9</v>
      </c>
      <c r="M13" s="12">
        <v>1330</v>
      </c>
      <c r="N13" s="12" t="s">
        <v>413</v>
      </c>
      <c r="O13" s="12"/>
    </row>
    <row r="14" spans="2:15" x14ac:dyDescent="0.2">
      <c r="B14" s="12"/>
      <c r="C14" s="22"/>
      <c r="D14" s="22"/>
      <c r="E14" s="22"/>
      <c r="F14" s="22"/>
      <c r="G14" s="22"/>
      <c r="H14" s="12"/>
      <c r="I14" s="22"/>
      <c r="J14" s="22"/>
      <c r="K14" s="12"/>
      <c r="L14" s="12"/>
      <c r="M14" s="12"/>
      <c r="N14" s="12"/>
      <c r="O14" s="12"/>
    </row>
    <row r="15" spans="2:15" x14ac:dyDescent="0.2">
      <c r="B15" s="12"/>
      <c r="C15" s="12"/>
      <c r="D15" s="12"/>
      <c r="E15" s="22"/>
      <c r="F15" s="12"/>
      <c r="G15" s="12"/>
      <c r="H15" s="12"/>
      <c r="I15" s="12"/>
      <c r="J15" s="12"/>
      <c r="K15" s="12"/>
      <c r="L15" s="12"/>
      <c r="M15" s="12"/>
      <c r="N15" s="12"/>
      <c r="O15" s="12"/>
    </row>
    <row r="16" spans="2:15" x14ac:dyDescent="0.2">
      <c r="B16" s="12"/>
      <c r="C16" s="12"/>
      <c r="D16" s="12"/>
      <c r="E16" s="22"/>
      <c r="F16" s="12"/>
      <c r="G16" s="12"/>
      <c r="H16" s="12"/>
      <c r="I16" s="12"/>
      <c r="J16" s="12"/>
      <c r="K16" s="123"/>
      <c r="L16" s="123"/>
      <c r="M16" s="123"/>
      <c r="N16" s="12"/>
      <c r="O16" s="12"/>
    </row>
    <row r="17" spans="2:15" x14ac:dyDescent="0.2">
      <c r="B17" s="12" t="s">
        <v>414</v>
      </c>
      <c r="C17" s="123">
        <v>24</v>
      </c>
      <c r="D17" s="123">
        <v>19475</v>
      </c>
      <c r="E17" s="22"/>
      <c r="F17" s="123">
        <v>78</v>
      </c>
      <c r="G17" s="123">
        <v>19475</v>
      </c>
      <c r="H17" s="12"/>
      <c r="I17" s="123">
        <v>103</v>
      </c>
      <c r="J17" s="123">
        <f>SUM(J8:J13)</f>
        <v>19475</v>
      </c>
      <c r="K17" s="124" t="s">
        <v>415</v>
      </c>
      <c r="L17" s="124">
        <f>SUM(L8:L16)</f>
        <v>114</v>
      </c>
      <c r="M17" s="124">
        <v>19659</v>
      </c>
      <c r="N17" s="12"/>
      <c r="O17" s="12"/>
    </row>
    <row r="18" spans="2:15" x14ac:dyDescent="0.2">
      <c r="B18" s="12"/>
      <c r="C18" s="12"/>
      <c r="D18" s="12"/>
      <c r="E18" s="22"/>
      <c r="F18" s="12"/>
      <c r="G18" s="12"/>
      <c r="H18" s="12"/>
      <c r="I18" s="12"/>
      <c r="J18" s="12"/>
      <c r="K18" s="12"/>
      <c r="L18" s="12"/>
      <c r="M18" s="12"/>
      <c r="N18" s="12"/>
      <c r="O18" s="12"/>
    </row>
    <row r="19" spans="2:15" x14ac:dyDescent="0.2">
      <c r="B19" s="12"/>
      <c r="C19" s="12" t="s">
        <v>416</v>
      </c>
      <c r="D19" s="12">
        <v>11</v>
      </c>
      <c r="E19" s="22" t="s">
        <v>416</v>
      </c>
      <c r="F19" s="12">
        <v>15</v>
      </c>
      <c r="G19" s="12"/>
      <c r="H19" s="12" t="s">
        <v>416</v>
      </c>
      <c r="I19" s="12">
        <v>20</v>
      </c>
      <c r="J19" s="12"/>
      <c r="K19" s="12" t="s">
        <v>416</v>
      </c>
      <c r="L19" s="12">
        <v>21</v>
      </c>
      <c r="M19" s="12"/>
      <c r="N19" s="12"/>
      <c r="O19" s="12"/>
    </row>
    <row r="20" spans="2:15" x14ac:dyDescent="0.2">
      <c r="B20" s="12"/>
      <c r="C20" s="12" t="s">
        <v>417</v>
      </c>
      <c r="D20" s="12">
        <v>13</v>
      </c>
      <c r="E20" s="22" t="s">
        <v>417</v>
      </c>
      <c r="F20" s="12">
        <v>63</v>
      </c>
      <c r="G20" s="12"/>
      <c r="H20" s="12" t="s">
        <v>417</v>
      </c>
      <c r="I20" s="12">
        <v>83</v>
      </c>
      <c r="J20" s="12"/>
      <c r="K20" s="12" t="s">
        <v>417</v>
      </c>
      <c r="L20" s="12">
        <v>93</v>
      </c>
      <c r="M20" s="12"/>
      <c r="N20" s="12"/>
      <c r="O20" s="12"/>
    </row>
    <row r="21" spans="2:15" x14ac:dyDescent="0.2">
      <c r="B21" s="12"/>
      <c r="C21" s="12"/>
      <c r="D21" s="12"/>
      <c r="E21" s="22"/>
      <c r="F21" s="12"/>
      <c r="G21" s="12"/>
      <c r="H21" s="12"/>
      <c r="I21" s="12"/>
      <c r="J21" s="12"/>
      <c r="K21" s="12"/>
      <c r="L21" s="12"/>
      <c r="M21" s="12"/>
      <c r="N21" s="12"/>
      <c r="O21" s="12"/>
    </row>
    <row r="22" spans="2:15" x14ac:dyDescent="0.2">
      <c r="B22" s="12"/>
      <c r="C22" s="12"/>
      <c r="D22" s="12"/>
      <c r="E22" s="22"/>
      <c r="F22" s="12"/>
      <c r="G22" s="12"/>
      <c r="H22" s="12"/>
      <c r="I22" s="12"/>
      <c r="J22" s="12"/>
      <c r="K22" s="12"/>
      <c r="L22" s="12"/>
      <c r="M22" s="12"/>
      <c r="N22" s="12"/>
      <c r="O22" s="12"/>
    </row>
  </sheetData>
  <hyperlinks>
    <hyperlink ref="B1" location="RESUMEN!A1" display="RESUMEN!A1" xr:uid="{98362C3A-BF91-448A-AFCE-73F0D43F9DE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14D9-A493-4361-8BB3-F5364AD012E5}">
  <dimension ref="B1:I18"/>
  <sheetViews>
    <sheetView workbookViewId="0">
      <selection activeCell="K25" sqref="K25"/>
    </sheetView>
  </sheetViews>
  <sheetFormatPr baseColWidth="10" defaultColWidth="11.3984375" defaultRowHeight="14" x14ac:dyDescent="0.2"/>
  <cols>
    <col min="2" max="2" width="51.3984375" customWidth="1"/>
  </cols>
  <sheetData>
    <row r="1" spans="2:9" x14ac:dyDescent="0.2">
      <c r="B1" s="242" t="s">
        <v>272</v>
      </c>
    </row>
    <row r="4" spans="2:9" ht="15" x14ac:dyDescent="0.2">
      <c r="B4" s="18" t="s">
        <v>418</v>
      </c>
      <c r="C4" s="207"/>
      <c r="D4" s="207"/>
      <c r="E4" s="207"/>
      <c r="F4" s="207"/>
      <c r="G4" s="208" t="s">
        <v>419</v>
      </c>
      <c r="H4" s="207"/>
      <c r="I4" s="207"/>
    </row>
    <row r="5" spans="2:9" ht="46" thickBot="1" x14ac:dyDescent="0.25">
      <c r="B5" s="209" t="s">
        <v>420</v>
      </c>
      <c r="C5" s="210"/>
      <c r="D5" s="211"/>
      <c r="E5" s="212" t="s">
        <v>279</v>
      </c>
      <c r="F5" s="213" t="s">
        <v>280</v>
      </c>
      <c r="G5" s="213" t="s">
        <v>281</v>
      </c>
      <c r="H5" s="207"/>
      <c r="I5" s="207"/>
    </row>
    <row r="6" spans="2:9" ht="16" thickBot="1" x14ac:dyDescent="0.25">
      <c r="B6" s="166" t="s">
        <v>421</v>
      </c>
      <c r="C6" s="167" t="s">
        <v>79</v>
      </c>
      <c r="D6" s="211"/>
      <c r="E6" s="214" t="s">
        <v>79</v>
      </c>
      <c r="F6" s="214" t="s">
        <v>79</v>
      </c>
      <c r="G6" s="214" t="s">
        <v>79</v>
      </c>
      <c r="H6" s="207"/>
      <c r="I6" s="207"/>
    </row>
    <row r="7" spans="2:9" ht="15" x14ac:dyDescent="0.2">
      <c r="B7" s="203" t="s">
        <v>422</v>
      </c>
      <c r="C7" s="204">
        <v>1</v>
      </c>
      <c r="D7" s="211"/>
      <c r="E7" s="215">
        <v>100</v>
      </c>
      <c r="F7" s="215">
        <v>100</v>
      </c>
      <c r="G7" s="215">
        <v>100</v>
      </c>
      <c r="H7" s="207"/>
      <c r="I7" s="207"/>
    </row>
    <row r="8" spans="2:9" ht="15" x14ac:dyDescent="0.2">
      <c r="B8" s="205" t="s">
        <v>423</v>
      </c>
      <c r="C8" s="206">
        <v>1</v>
      </c>
      <c r="D8" s="211"/>
      <c r="E8" s="215">
        <v>100</v>
      </c>
      <c r="F8" s="215">
        <v>100</v>
      </c>
      <c r="G8" s="215">
        <v>100</v>
      </c>
      <c r="H8" s="207"/>
      <c r="I8" s="207"/>
    </row>
    <row r="9" spans="2:9" ht="15" x14ac:dyDescent="0.2">
      <c r="B9" s="205" t="s">
        <v>424</v>
      </c>
      <c r="C9" s="206">
        <v>1</v>
      </c>
      <c r="D9" s="211"/>
      <c r="E9" s="215">
        <v>100</v>
      </c>
      <c r="F9" s="215">
        <v>100</v>
      </c>
      <c r="G9" s="215">
        <v>100</v>
      </c>
      <c r="H9" s="207"/>
      <c r="I9" s="207"/>
    </row>
    <row r="10" spans="2:9" ht="15" x14ac:dyDescent="0.2">
      <c r="B10" s="205" t="s">
        <v>425</v>
      </c>
      <c r="C10" s="206">
        <v>1</v>
      </c>
      <c r="D10" s="211"/>
      <c r="E10" s="215">
        <v>100</v>
      </c>
      <c r="F10" s="215">
        <v>100</v>
      </c>
      <c r="G10" s="215">
        <v>100</v>
      </c>
      <c r="H10" s="207"/>
      <c r="I10" s="207"/>
    </row>
    <row r="11" spans="2:9" ht="30" x14ac:dyDescent="0.2">
      <c r="B11" s="205" t="s">
        <v>426</v>
      </c>
      <c r="C11" s="206">
        <v>1</v>
      </c>
      <c r="D11" s="211"/>
      <c r="E11" s="215">
        <v>100</v>
      </c>
      <c r="F11" s="215">
        <v>100</v>
      </c>
      <c r="G11" s="215">
        <v>100</v>
      </c>
      <c r="H11" s="207"/>
      <c r="I11" s="207"/>
    </row>
    <row r="12" spans="2:9" ht="15" x14ac:dyDescent="0.2">
      <c r="B12" s="216"/>
      <c r="C12" s="217"/>
      <c r="D12" s="211"/>
      <c r="E12" s="215"/>
      <c r="F12" s="215"/>
      <c r="G12" s="215"/>
      <c r="H12" s="207"/>
      <c r="I12" s="207"/>
    </row>
    <row r="13" spans="2:9" ht="15" x14ac:dyDescent="0.2">
      <c r="B13" s="216"/>
      <c r="C13" s="217"/>
      <c r="D13" s="211"/>
      <c r="E13" s="215"/>
      <c r="F13" s="215"/>
      <c r="G13" s="215"/>
      <c r="H13" s="207"/>
      <c r="I13" s="207"/>
    </row>
    <row r="14" spans="2:9" ht="15" x14ac:dyDescent="0.2">
      <c r="B14" s="216"/>
      <c r="C14" s="217"/>
      <c r="D14" s="211"/>
      <c r="E14" s="215"/>
      <c r="F14" s="215"/>
      <c r="G14" s="215"/>
      <c r="H14" s="207"/>
      <c r="I14" s="207"/>
    </row>
    <row r="15" spans="2:9" ht="16" thickBot="1" x14ac:dyDescent="0.25">
      <c r="B15" s="218"/>
      <c r="C15" s="219"/>
      <c r="D15" s="211"/>
      <c r="E15" s="215"/>
      <c r="F15" s="215"/>
      <c r="G15" s="215"/>
      <c r="H15" s="207"/>
      <c r="I15" s="207"/>
    </row>
    <row r="16" spans="2:9" ht="17" thickBot="1" x14ac:dyDescent="0.25">
      <c r="B16" s="220" t="s">
        <v>294</v>
      </c>
      <c r="C16" s="221">
        <v>5</v>
      </c>
      <c r="D16" s="211"/>
      <c r="E16" s="211">
        <v>100</v>
      </c>
      <c r="F16" s="211">
        <v>100</v>
      </c>
      <c r="G16" s="211">
        <v>100</v>
      </c>
      <c r="H16" s="207"/>
      <c r="I16" s="207" t="s">
        <v>427</v>
      </c>
    </row>
    <row r="17" spans="2:9" ht="15" x14ac:dyDescent="0.2">
      <c r="B17" s="207"/>
      <c r="C17" s="207"/>
      <c r="D17" s="207"/>
      <c r="E17" s="207"/>
      <c r="F17" s="207"/>
      <c r="G17" s="207"/>
      <c r="H17" s="207"/>
      <c r="I17" s="207"/>
    </row>
    <row r="18" spans="2:9" ht="15" x14ac:dyDescent="0.2">
      <c r="B18" s="222" t="s">
        <v>428</v>
      </c>
      <c r="C18" s="207"/>
      <c r="D18" s="207"/>
      <c r="E18" s="207"/>
      <c r="F18" s="207"/>
      <c r="G18" s="207"/>
      <c r="H18" s="207"/>
      <c r="I18" s="207"/>
    </row>
  </sheetData>
  <hyperlinks>
    <hyperlink ref="B7" r:id="rId1" display="https://secretariageneral.uc.cl/documento/normas-generales/197-reglamento-de-propiedad-intelectual/file" xr:uid="{BB33DA10-E353-4B0E-B822-962B0AA00770}"/>
    <hyperlink ref="B8" r:id="rId2" display="https://protecciondedatos.uc.cl/" xr:uid="{9FCED529-5065-446B-B17A-C7DB5DF92C9A}"/>
    <hyperlink ref="B9" r:id="rId3" display="http://eticayseguridad.uc.cl/images/Reglamento_General_comit%C3%A9s_370-2019._compressed_1.pdf" xr:uid="{6B958C08-7273-48C7-AD28-671EF5A13A1E}"/>
    <hyperlink ref="B10" r:id="rId4" display="http://eticayseguridad.uc.cl/images/DR_143.2020_Aprueba_Reglamento_Comit%C3%A9_%C3%89tico_Cient%C3%ADfico_Ciencias_de_la_Salud_compressed_1.pdf" xr:uid="{0F64DDDF-B90D-4B58-9FA3-16A3377FCA37}"/>
    <hyperlink ref="B11" r:id="rId5" display="http://eticayseguridad.uc.cl/images/Comunicado_Criterios_y_ejes_investigativos_principales_en_situaci%C3%B3n_de_Pandemia_2021.pdf" xr:uid="{E93F6256-6131-4100-AF2F-8B00D02C3FB7}"/>
    <hyperlink ref="B1" location="RESUMEN!A1" display="RESUMEN!A1" xr:uid="{37B01A97-27A3-4E4F-B11D-D15C910A8D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24E30-E5CB-4281-AB04-EBF2DCD241BB}">
  <dimension ref="A1:W996"/>
  <sheetViews>
    <sheetView tabSelected="1" topLeftCell="C1" workbookViewId="0">
      <selection activeCell="P20" sqref="P20"/>
    </sheetView>
  </sheetViews>
  <sheetFormatPr baseColWidth="10" defaultColWidth="14.3984375" defaultRowHeight="14" x14ac:dyDescent="0.2"/>
  <cols>
    <col min="1" max="1" width="5.796875" customWidth="1"/>
    <col min="2" max="2" width="17.59765625" customWidth="1"/>
    <col min="3" max="3" width="18.3984375" customWidth="1"/>
    <col min="4" max="4" width="10.19921875" customWidth="1"/>
    <col min="5" max="5" width="15.796875" customWidth="1"/>
    <col min="6" max="6" width="8.19921875" customWidth="1"/>
    <col min="7" max="7" width="21.19921875" customWidth="1"/>
    <col min="8" max="8" width="20.19921875" customWidth="1"/>
    <col min="9" max="9" width="11.796875" style="151" customWidth="1"/>
    <col min="10" max="10" width="7.796875" customWidth="1"/>
    <col min="11" max="11" width="8.59765625" customWidth="1"/>
    <col min="12" max="12" width="8.19921875" customWidth="1"/>
    <col min="13" max="13" width="7.796875" customWidth="1"/>
    <col min="14" max="14" width="14.796875" customWidth="1"/>
    <col min="15" max="15" width="8.796875" customWidth="1"/>
    <col min="16" max="16" width="11" customWidth="1"/>
    <col min="17" max="17" width="10.19921875" customWidth="1"/>
    <col min="18" max="18" width="8" customWidth="1"/>
    <col min="19" max="19" width="8.19921875" customWidth="1"/>
    <col min="20" max="20" width="10" customWidth="1"/>
    <col min="21" max="21" width="8.796875" customWidth="1"/>
    <col min="22" max="22" width="11" customWidth="1"/>
    <col min="23" max="23" width="9.59765625" customWidth="1"/>
  </cols>
  <sheetData>
    <row r="1" spans="1:23" ht="26" x14ac:dyDescent="0.2">
      <c r="A1" s="129" t="s">
        <v>6</v>
      </c>
      <c r="B1" s="130"/>
      <c r="C1" s="131"/>
      <c r="D1" s="131"/>
      <c r="E1" s="131"/>
      <c r="F1" s="131"/>
      <c r="G1" s="131"/>
      <c r="H1" s="131"/>
      <c r="I1" s="146"/>
      <c r="J1" s="131"/>
      <c r="K1" s="131"/>
      <c r="L1" s="131"/>
      <c r="M1" s="132"/>
    </row>
    <row r="2" spans="1:23" ht="14.25" customHeight="1" x14ac:dyDescent="0.2">
      <c r="A2" s="132"/>
      <c r="B2" s="132"/>
      <c r="C2" s="132"/>
      <c r="D2" s="132"/>
      <c r="E2" s="132"/>
      <c r="F2" s="132"/>
      <c r="G2" s="132"/>
      <c r="H2" s="132"/>
      <c r="I2" s="147"/>
      <c r="J2" s="132"/>
      <c r="K2" s="132"/>
      <c r="L2" s="132"/>
      <c r="M2" s="132"/>
      <c r="O2" s="241"/>
    </row>
    <row r="3" spans="1:23" ht="14.25" customHeight="1" x14ac:dyDescent="0.2">
      <c r="A3" s="133" t="s">
        <v>70</v>
      </c>
      <c r="B3" s="134"/>
      <c r="C3" s="135" t="s">
        <v>71</v>
      </c>
      <c r="D3" s="132"/>
      <c r="G3" s="132"/>
      <c r="H3" s="132"/>
      <c r="I3" s="147"/>
      <c r="J3" s="132"/>
      <c r="K3" s="132"/>
      <c r="L3" s="132"/>
      <c r="M3" s="132"/>
    </row>
    <row r="4" spans="1:23" ht="14.25" customHeight="1" x14ac:dyDescent="0.2">
      <c r="A4" s="133" t="s">
        <v>72</v>
      </c>
      <c r="B4" s="134"/>
      <c r="C4" s="135" t="s">
        <v>73</v>
      </c>
      <c r="D4" s="132"/>
      <c r="G4" s="132"/>
      <c r="H4" s="132"/>
      <c r="I4" s="147"/>
      <c r="J4" s="132"/>
      <c r="K4" s="132"/>
      <c r="L4" s="132"/>
      <c r="M4" s="132"/>
      <c r="Q4" s="136"/>
    </row>
    <row r="5" spans="1:23" ht="14.25" customHeight="1" x14ac:dyDescent="0.2">
      <c r="A5" s="137" t="s">
        <v>74</v>
      </c>
      <c r="B5" s="138"/>
      <c r="C5" s="138"/>
      <c r="D5" s="138"/>
      <c r="E5" s="138"/>
      <c r="F5" s="138"/>
      <c r="G5" s="138"/>
      <c r="H5" s="138"/>
      <c r="I5" s="148"/>
      <c r="J5" s="138"/>
      <c r="K5" s="138"/>
      <c r="L5" s="138"/>
      <c r="M5" s="138"/>
      <c r="N5" s="139"/>
      <c r="O5" s="139"/>
      <c r="P5" s="139"/>
    </row>
    <row r="6" spans="1:23" ht="14.25" customHeight="1" x14ac:dyDescent="0.2">
      <c r="A6" s="277" t="s">
        <v>75</v>
      </c>
      <c r="B6" s="278"/>
      <c r="C6" s="140"/>
      <c r="D6" s="140"/>
      <c r="E6" s="140"/>
      <c r="F6" s="140"/>
      <c r="G6" s="140"/>
      <c r="H6" s="140"/>
      <c r="I6" s="149"/>
      <c r="J6" s="140"/>
      <c r="K6" s="140"/>
      <c r="L6" s="140"/>
      <c r="M6" s="140"/>
    </row>
    <row r="7" spans="1:23" ht="14.25" customHeight="1" x14ac:dyDescent="0.2">
      <c r="A7" s="277" t="s">
        <v>76</v>
      </c>
      <c r="B7" s="278"/>
      <c r="C7" s="140"/>
      <c r="D7" s="140"/>
      <c r="E7" s="140"/>
      <c r="F7" s="140"/>
      <c r="G7" s="140"/>
      <c r="H7" s="140"/>
      <c r="I7" s="149"/>
      <c r="J7" s="140"/>
      <c r="K7" s="140"/>
      <c r="L7" s="140"/>
      <c r="M7" s="140"/>
    </row>
    <row r="8" spans="1:23" ht="14.25" customHeight="1" x14ac:dyDescent="0.2">
      <c r="A8" s="277" t="s">
        <v>77</v>
      </c>
      <c r="B8" s="278"/>
      <c r="C8" s="140"/>
      <c r="D8" s="140"/>
      <c r="E8" s="140"/>
      <c r="F8" s="140"/>
      <c r="G8" s="140"/>
      <c r="H8" s="140"/>
      <c r="I8" s="149"/>
      <c r="J8" s="140"/>
      <c r="K8" s="140"/>
      <c r="L8" s="140"/>
      <c r="M8" s="140"/>
    </row>
    <row r="9" spans="1:23" ht="14.25" customHeight="1" x14ac:dyDescent="0.2">
      <c r="A9" s="277" t="s">
        <v>78</v>
      </c>
      <c r="B9" s="278"/>
      <c r="C9" s="140"/>
      <c r="D9" s="140"/>
      <c r="E9" s="140"/>
      <c r="F9" s="140"/>
      <c r="G9" s="140"/>
      <c r="H9" s="140"/>
      <c r="I9" s="149"/>
      <c r="J9" s="140"/>
      <c r="K9" s="140"/>
      <c r="L9" s="140"/>
      <c r="M9" s="140"/>
    </row>
    <row r="10" spans="1:23" ht="14.25" customHeight="1" x14ac:dyDescent="0.2">
      <c r="A10" s="338"/>
      <c r="B10" s="338"/>
      <c r="C10" s="339"/>
      <c r="D10" s="339"/>
      <c r="E10" s="339"/>
      <c r="F10" s="339"/>
      <c r="G10" s="339"/>
      <c r="H10" s="141"/>
      <c r="I10" s="150"/>
      <c r="J10" s="141"/>
      <c r="K10" s="141"/>
      <c r="L10" s="141"/>
      <c r="M10" s="141"/>
      <c r="N10" s="141"/>
    </row>
    <row r="11" spans="1:23" s="142" customFormat="1" ht="59.25" customHeight="1" x14ac:dyDescent="0.15">
      <c r="A11" s="144" t="s">
        <v>79</v>
      </c>
      <c r="B11" s="320" t="s">
        <v>80</v>
      </c>
      <c r="C11" s="321" t="s">
        <v>81</v>
      </c>
      <c r="D11" s="321" t="s">
        <v>82</v>
      </c>
      <c r="E11" s="321" t="s">
        <v>83</v>
      </c>
      <c r="F11" s="321" t="s">
        <v>84</v>
      </c>
      <c r="G11" s="321" t="s">
        <v>85</v>
      </c>
      <c r="H11" s="321" t="s">
        <v>86</v>
      </c>
      <c r="I11" s="322" t="s">
        <v>87</v>
      </c>
      <c r="J11" s="323" t="s">
        <v>88</v>
      </c>
      <c r="K11" s="324" t="s">
        <v>89</v>
      </c>
      <c r="L11" s="324" t="s">
        <v>90</v>
      </c>
      <c r="M11" s="324" t="s">
        <v>91</v>
      </c>
      <c r="N11" s="321" t="s">
        <v>92</v>
      </c>
      <c r="O11" s="320" t="s">
        <v>15</v>
      </c>
      <c r="P11" s="325" t="s">
        <v>93</v>
      </c>
      <c r="Q11" s="326" t="s">
        <v>94</v>
      </c>
      <c r="R11" s="326" t="s">
        <v>95</v>
      </c>
      <c r="S11" s="327" t="s">
        <v>96</v>
      </c>
      <c r="T11" s="328" t="s">
        <v>97</v>
      </c>
      <c r="U11" s="328" t="s">
        <v>98</v>
      </c>
      <c r="V11" s="328" t="s">
        <v>99</v>
      </c>
      <c r="W11" s="328" t="s">
        <v>100</v>
      </c>
    </row>
    <row r="12" spans="1:23" s="145" customFormat="1" ht="12" x14ac:dyDescent="0.15">
      <c r="A12" s="244">
        <v>1</v>
      </c>
      <c r="B12" s="245" t="s">
        <v>63</v>
      </c>
      <c r="C12" s="245" t="s">
        <v>101</v>
      </c>
      <c r="D12" s="245" t="s">
        <v>102</v>
      </c>
      <c r="E12" s="245" t="s">
        <v>61</v>
      </c>
      <c r="F12" s="245" t="s">
        <v>49</v>
      </c>
      <c r="G12" s="245" t="s">
        <v>103</v>
      </c>
      <c r="H12" s="245" t="s">
        <v>104</v>
      </c>
      <c r="I12" s="246" t="s">
        <v>105</v>
      </c>
      <c r="J12" s="245">
        <v>0</v>
      </c>
      <c r="K12" s="245">
        <v>1.5</v>
      </c>
      <c r="L12" s="245">
        <v>1.5</v>
      </c>
      <c r="M12" s="249">
        <v>0.96153846153846156</v>
      </c>
      <c r="N12" s="245" t="s">
        <v>106</v>
      </c>
      <c r="O12" s="245" t="s">
        <v>107</v>
      </c>
      <c r="P12" s="247">
        <f>IFERROR('Datos GESTION'!L5/'Datos GESTION'!L6,0)</f>
        <v>0</v>
      </c>
      <c r="Q12" s="248">
        <f>'Datos GESTION'!L7/'Datos GESTION'!L8</f>
        <v>0.96153846153846156</v>
      </c>
      <c r="R12" s="249">
        <f>'Datos GESTION'!L9/'Datos GESTION'!L10</f>
        <v>0.96153846153846156</v>
      </c>
      <c r="S12" s="249">
        <f>'Datos GESTION'!L11/'Datos GESTION'!L12</f>
        <v>0.96153846153846156</v>
      </c>
      <c r="T12" s="318"/>
      <c r="U12" s="318"/>
      <c r="V12" s="318"/>
      <c r="W12" s="318"/>
    </row>
    <row r="13" spans="1:23" s="12" customFormat="1" ht="12" x14ac:dyDescent="0.15">
      <c r="A13" s="244">
        <v>2</v>
      </c>
      <c r="B13" s="245" t="s">
        <v>65</v>
      </c>
      <c r="C13" s="245" t="s">
        <v>108</v>
      </c>
      <c r="D13" s="245" t="s">
        <v>109</v>
      </c>
      <c r="E13" s="245" t="s">
        <v>61</v>
      </c>
      <c r="F13" s="245" t="s">
        <v>49</v>
      </c>
      <c r="G13" s="245" t="s">
        <v>110</v>
      </c>
      <c r="H13" s="245" t="s">
        <v>111</v>
      </c>
      <c r="I13" s="246" t="s">
        <v>112</v>
      </c>
      <c r="J13" s="251">
        <v>0</v>
      </c>
      <c r="K13" s="252">
        <v>0.4</v>
      </c>
      <c r="L13" s="294">
        <v>1</v>
      </c>
      <c r="M13" s="261">
        <v>1</v>
      </c>
      <c r="N13" s="245" t="s">
        <v>106</v>
      </c>
      <c r="O13" s="245" t="s">
        <v>64</v>
      </c>
      <c r="P13" s="247">
        <f>IFERROR(('Datos GESTION'!L13+'Datos GESTION'!L14)/'Datos GESTION'!L15,0)</f>
        <v>0</v>
      </c>
      <c r="Q13" s="253">
        <f>('Datos GESTION'!L16+'Datos GESTION'!L17)/'Datos GESTION'!L18</f>
        <v>0.89743589743589747</v>
      </c>
      <c r="R13" s="261">
        <f>('Datos GESTION'!L19+'Datos GESTION'!L20)/'Datos GESTION'!L21</f>
        <v>1</v>
      </c>
      <c r="S13" s="312" t="s">
        <v>113</v>
      </c>
      <c r="T13" s="318"/>
      <c r="U13" s="318"/>
      <c r="V13" s="318"/>
      <c r="W13" s="318"/>
    </row>
    <row r="14" spans="1:23" s="145" customFormat="1" ht="12" x14ac:dyDescent="0.15">
      <c r="A14" s="244">
        <v>3</v>
      </c>
      <c r="B14" s="245" t="s">
        <v>67</v>
      </c>
      <c r="C14" s="245" t="s">
        <v>114</v>
      </c>
      <c r="D14" s="245" t="s">
        <v>109</v>
      </c>
      <c r="E14" s="245" t="s">
        <v>61</v>
      </c>
      <c r="F14" s="245" t="s">
        <v>49</v>
      </c>
      <c r="G14" s="245" t="s">
        <v>115</v>
      </c>
      <c r="H14" s="245" t="s">
        <v>116</v>
      </c>
      <c r="I14" s="246" t="s">
        <v>112</v>
      </c>
      <c r="J14" s="251">
        <v>0</v>
      </c>
      <c r="K14" s="251">
        <v>0.2</v>
      </c>
      <c r="L14" s="251">
        <v>0.5</v>
      </c>
      <c r="M14" s="250">
        <v>1</v>
      </c>
      <c r="N14" s="245" t="s">
        <v>117</v>
      </c>
      <c r="O14" s="245" t="s">
        <v>64</v>
      </c>
      <c r="P14" s="256">
        <f>'Datos GESTION'!L22</f>
        <v>1</v>
      </c>
      <c r="Q14" s="257">
        <f>'Datos GESTION'!L23</f>
        <v>1</v>
      </c>
      <c r="R14" s="250">
        <f>'Datos GESTION'!L24</f>
        <v>1</v>
      </c>
      <c r="S14" s="312" t="s">
        <v>113</v>
      </c>
      <c r="T14" s="318"/>
      <c r="U14" s="318"/>
      <c r="V14" s="318"/>
      <c r="W14" s="318"/>
    </row>
    <row r="15" spans="1:23" s="12" customFormat="1" ht="12" x14ac:dyDescent="0.15">
      <c r="A15" s="244">
        <v>4</v>
      </c>
      <c r="B15" s="245" t="s">
        <v>118</v>
      </c>
      <c r="C15" s="245" t="s">
        <v>119</v>
      </c>
      <c r="D15" s="245" t="s">
        <v>109</v>
      </c>
      <c r="E15" s="245" t="s">
        <v>61</v>
      </c>
      <c r="F15" s="245" t="s">
        <v>49</v>
      </c>
      <c r="G15" s="245" t="s">
        <v>120</v>
      </c>
      <c r="H15" s="245" t="s">
        <v>121</v>
      </c>
      <c r="I15" s="246" t="s">
        <v>112</v>
      </c>
      <c r="J15" s="251">
        <v>0.45901639344262296</v>
      </c>
      <c r="K15" s="251">
        <v>0.5</v>
      </c>
      <c r="L15" s="251">
        <v>0.55000000000000004</v>
      </c>
      <c r="M15" s="255">
        <v>1</v>
      </c>
      <c r="N15" s="245" t="s">
        <v>122</v>
      </c>
      <c r="O15" s="245" t="s">
        <v>123</v>
      </c>
      <c r="P15" s="247">
        <f>'Datos GESTION'!L25</f>
        <v>0</v>
      </c>
      <c r="Q15" s="247">
        <f>'Datos GESTION'!L26</f>
        <v>0</v>
      </c>
      <c r="R15" s="255">
        <f>'Datos GESTION'!L27</f>
        <v>1</v>
      </c>
      <c r="S15" s="312" t="s">
        <v>113</v>
      </c>
      <c r="T15" s="318"/>
      <c r="U15" s="318"/>
      <c r="V15" s="318"/>
      <c r="W15" s="318"/>
    </row>
    <row r="16" spans="1:23" s="12" customFormat="1" ht="12" x14ac:dyDescent="0.15">
      <c r="A16" s="244">
        <v>6</v>
      </c>
      <c r="B16" s="245" t="s">
        <v>45</v>
      </c>
      <c r="C16" s="245" t="s">
        <v>124</v>
      </c>
      <c r="D16" s="245" t="s">
        <v>109</v>
      </c>
      <c r="E16" s="245" t="s">
        <v>42</v>
      </c>
      <c r="F16" s="245" t="s">
        <v>125</v>
      </c>
      <c r="G16" s="245" t="s">
        <v>126</v>
      </c>
      <c r="H16" s="245" t="s">
        <v>127</v>
      </c>
      <c r="I16" s="246" t="s">
        <v>112</v>
      </c>
      <c r="J16" s="251">
        <v>0.16666666666666666</v>
      </c>
      <c r="K16" s="251">
        <v>0.41</v>
      </c>
      <c r="L16" s="251">
        <v>0.55000000000000004</v>
      </c>
      <c r="M16" s="261">
        <v>1</v>
      </c>
      <c r="N16" s="245" t="s">
        <v>128</v>
      </c>
      <c r="O16" s="245" t="s">
        <v>129</v>
      </c>
      <c r="P16" s="258">
        <f>'Datos INFR.DIGITAL'!L5/'Datos INFR.DIGITAL'!L6</f>
        <v>0.16666666666666666</v>
      </c>
      <c r="Q16" s="259">
        <f>'Datos INFR.DIGITAL'!L7/'Datos INFR.DIGITAL'!L8</f>
        <v>0.66666666666666663</v>
      </c>
      <c r="R16" s="261">
        <f>'Datos INFR.DIGITAL'!L9/'Datos INFR.DIGITAL'!L10</f>
        <v>1</v>
      </c>
      <c r="S16" s="312" t="s">
        <v>113</v>
      </c>
      <c r="T16" s="318"/>
      <c r="U16" s="318"/>
      <c r="V16" s="318"/>
      <c r="W16" s="318"/>
    </row>
    <row r="17" spans="1:23" s="145" customFormat="1" ht="12" x14ac:dyDescent="0.15">
      <c r="A17" s="244">
        <v>7</v>
      </c>
      <c r="B17" s="245" t="s">
        <v>51</v>
      </c>
      <c r="C17" s="245" t="s">
        <v>130</v>
      </c>
      <c r="D17" s="245" t="s">
        <v>102</v>
      </c>
      <c r="E17" s="245" t="s">
        <v>47</v>
      </c>
      <c r="F17" s="245" t="s">
        <v>49</v>
      </c>
      <c r="G17" s="245" t="s">
        <v>131</v>
      </c>
      <c r="H17" s="245" t="s">
        <v>132</v>
      </c>
      <c r="I17" s="246" t="s">
        <v>105</v>
      </c>
      <c r="J17" s="245">
        <v>54</v>
      </c>
      <c r="K17" s="245">
        <v>54</v>
      </c>
      <c r="L17" s="245">
        <v>54</v>
      </c>
      <c r="M17" s="250">
        <v>156</v>
      </c>
      <c r="N17" s="245" t="s">
        <v>133</v>
      </c>
      <c r="O17" s="245" t="s">
        <v>134</v>
      </c>
      <c r="P17" s="247">
        <f>'Datos REPOSITORIO UC'!L5</f>
        <v>76</v>
      </c>
      <c r="Q17" s="255">
        <f>'Datos REPOSITORIO UC'!L6</f>
        <v>156</v>
      </c>
      <c r="R17" s="250">
        <f>'Datos REPOSITORIO UC'!L7</f>
        <v>156</v>
      </c>
      <c r="S17" s="250">
        <f>'Datos REPOSITORIO UC'!L8</f>
        <v>161</v>
      </c>
      <c r="T17" s="250"/>
      <c r="U17" s="250"/>
      <c r="V17" s="250"/>
      <c r="W17" s="250"/>
    </row>
    <row r="18" spans="1:23" s="12" customFormat="1" ht="12" x14ac:dyDescent="0.15">
      <c r="A18" s="289">
        <v>8</v>
      </c>
      <c r="B18" s="290" t="s">
        <v>54</v>
      </c>
      <c r="C18" s="290" t="s">
        <v>135</v>
      </c>
      <c r="D18" s="290" t="s">
        <v>102</v>
      </c>
      <c r="E18" s="290" t="s">
        <v>47</v>
      </c>
      <c r="F18" s="290" t="s">
        <v>49</v>
      </c>
      <c r="G18" s="290" t="s">
        <v>136</v>
      </c>
      <c r="H18" s="290" t="s">
        <v>137</v>
      </c>
      <c r="I18" s="291" t="s">
        <v>105</v>
      </c>
      <c r="J18" s="292">
        <v>859.12962962962968</v>
      </c>
      <c r="K18" s="292">
        <v>859.12962962962968</v>
      </c>
      <c r="L18" s="292">
        <v>859.12962962962968</v>
      </c>
      <c r="M18" s="249">
        <v>1029.551282051282</v>
      </c>
      <c r="N18" s="290" t="s">
        <v>138</v>
      </c>
      <c r="O18" s="290" t="s">
        <v>134</v>
      </c>
      <c r="P18" s="293">
        <f>'Datos REPOSITORIO UC'!L10/P17</f>
        <v>1464.921052631579</v>
      </c>
      <c r="Q18" s="249">
        <f>'Datos REPOSITORIO UC'!L11/Q17</f>
        <v>812.08333333333337</v>
      </c>
      <c r="R18" s="249">
        <f>'Datos REPOSITORIO UC'!L12/R17</f>
        <v>1029.551282051282</v>
      </c>
      <c r="S18" s="249">
        <f>'Datos REPOSITORIO UC'!L13/S17</f>
        <v>1039.6024844720496</v>
      </c>
      <c r="T18" s="255"/>
      <c r="U18" s="255"/>
      <c r="V18" s="255"/>
      <c r="W18" s="255"/>
    </row>
    <row r="19" spans="1:23" s="145" customFormat="1" ht="12" x14ac:dyDescent="0.15">
      <c r="A19" s="244">
        <v>9</v>
      </c>
      <c r="B19" s="245" t="s">
        <v>48</v>
      </c>
      <c r="C19" s="245" t="s">
        <v>139</v>
      </c>
      <c r="D19" s="245" t="s">
        <v>102</v>
      </c>
      <c r="E19" s="245" t="s">
        <v>47</v>
      </c>
      <c r="F19" s="245" t="s">
        <v>49</v>
      </c>
      <c r="G19" s="245" t="s">
        <v>140</v>
      </c>
      <c r="H19" s="245" t="s">
        <v>141</v>
      </c>
      <c r="I19" s="246" t="s">
        <v>105</v>
      </c>
      <c r="J19" s="245">
        <v>461</v>
      </c>
      <c r="K19" s="245">
        <v>800</v>
      </c>
      <c r="L19" s="245">
        <v>1100</v>
      </c>
      <c r="M19" s="250">
        <v>5712</v>
      </c>
      <c r="N19" s="245" t="s">
        <v>142</v>
      </c>
      <c r="O19" s="245" t="s">
        <v>134</v>
      </c>
      <c r="P19" s="260">
        <f>'Datos REPOSITORIO UC'!L15</f>
        <v>650</v>
      </c>
      <c r="Q19" s="255">
        <f>'Datos REPOSITORIO UC'!L16</f>
        <v>2730</v>
      </c>
      <c r="R19" s="250">
        <f>'Datos REPOSITORIO UC'!L17</f>
        <v>5712</v>
      </c>
      <c r="S19" s="250">
        <f>'Datos REPOSITORIO UC'!L18</f>
        <v>11804</v>
      </c>
      <c r="T19" s="250"/>
      <c r="U19" s="250"/>
      <c r="V19" s="250"/>
      <c r="W19" s="250"/>
    </row>
    <row r="20" spans="1:23" s="12" customFormat="1" ht="12" x14ac:dyDescent="0.15">
      <c r="A20" s="244">
        <v>10</v>
      </c>
      <c r="B20" s="245" t="s">
        <v>50</v>
      </c>
      <c r="C20" s="245" t="s">
        <v>143</v>
      </c>
      <c r="D20" s="245" t="s">
        <v>102</v>
      </c>
      <c r="E20" s="245" t="s">
        <v>47</v>
      </c>
      <c r="F20" s="245" t="s">
        <v>125</v>
      </c>
      <c r="G20" s="245" t="s">
        <v>144</v>
      </c>
      <c r="H20" s="245" t="s">
        <v>145</v>
      </c>
      <c r="I20" s="246" t="s">
        <v>112</v>
      </c>
      <c r="J20" s="262">
        <v>0.14000000000000001</v>
      </c>
      <c r="K20" s="262">
        <v>0.2</v>
      </c>
      <c r="L20" s="262">
        <v>0.35</v>
      </c>
      <c r="M20" s="265">
        <v>0.30339635854341734</v>
      </c>
      <c r="N20" s="245" t="s">
        <v>146</v>
      </c>
      <c r="O20" s="245" t="s">
        <v>134</v>
      </c>
      <c r="P20" s="342">
        <f>'Datos REPOSITORIO UC'!L20/'Datos REPOSITORIO UC'!L21</f>
        <v>0.86615384615384616</v>
      </c>
      <c r="Q20" s="264">
        <f>'Datos REPOSITORIO UC'!L22/'Datos REPOSITORIO UC'!L23</f>
        <v>0.55311355311355315</v>
      </c>
      <c r="R20" s="265">
        <f>'Datos REPOSITORIO UC'!L24/'Datos REPOSITORIO UC'!L25</f>
        <v>0.30339635854341734</v>
      </c>
      <c r="S20" s="265">
        <f>'Datos REPOSITORIO UC'!L26/'Datos REPOSITORIO UC'!L27</f>
        <v>0.37199254490003386</v>
      </c>
      <c r="T20" s="255"/>
      <c r="U20" s="255"/>
      <c r="V20" s="255"/>
      <c r="W20" s="255"/>
    </row>
    <row r="21" spans="1:23" s="145" customFormat="1" ht="12" x14ac:dyDescent="0.15">
      <c r="A21" s="244">
        <v>11</v>
      </c>
      <c r="B21" s="245" t="s">
        <v>40</v>
      </c>
      <c r="C21" s="245" t="s">
        <v>147</v>
      </c>
      <c r="D21" s="245" t="s">
        <v>102</v>
      </c>
      <c r="E21" s="245" t="s">
        <v>36</v>
      </c>
      <c r="F21" s="245" t="s">
        <v>148</v>
      </c>
      <c r="G21" s="245" t="s">
        <v>149</v>
      </c>
      <c r="H21" s="245"/>
      <c r="I21" s="246" t="s">
        <v>105</v>
      </c>
      <c r="J21" s="245">
        <v>1495</v>
      </c>
      <c r="K21" s="245">
        <v>1165</v>
      </c>
      <c r="L21" s="245">
        <v>394</v>
      </c>
      <c r="M21" s="250">
        <v>2217</v>
      </c>
      <c r="N21" s="245" t="s">
        <v>150</v>
      </c>
      <c r="O21" s="245" t="s">
        <v>151</v>
      </c>
      <c r="P21" s="260">
        <f>'Datos REPOSITORIO ANID'!L6</f>
        <v>2756</v>
      </c>
      <c r="Q21" s="255">
        <f>'Datos REPOSITORIO ANID'!L7</f>
        <v>2331</v>
      </c>
      <c r="R21" s="250">
        <f>'Datos REPOSITORIO ANID'!L8</f>
        <v>2217</v>
      </c>
      <c r="S21" s="250">
        <f>'Datos REPOSITORIO ANID'!L9</f>
        <v>2317</v>
      </c>
      <c r="T21" s="250"/>
      <c r="U21" s="250"/>
      <c r="V21" s="250"/>
      <c r="W21" s="250"/>
    </row>
    <row r="22" spans="1:23" s="12" customFormat="1" ht="12" x14ac:dyDescent="0.15">
      <c r="A22" s="244">
        <v>12</v>
      </c>
      <c r="B22" s="245" t="s">
        <v>39</v>
      </c>
      <c r="C22" s="245" t="s">
        <v>152</v>
      </c>
      <c r="D22" s="245" t="s">
        <v>102</v>
      </c>
      <c r="E22" s="245" t="s">
        <v>36</v>
      </c>
      <c r="F22" s="245" t="s">
        <v>148</v>
      </c>
      <c r="G22" s="245" t="s">
        <v>153</v>
      </c>
      <c r="H22" s="245" t="s">
        <v>154</v>
      </c>
      <c r="I22" s="246" t="s">
        <v>105</v>
      </c>
      <c r="J22" s="245">
        <v>1326</v>
      </c>
      <c r="K22" s="245">
        <v>1400</v>
      </c>
      <c r="L22" s="245">
        <v>1500</v>
      </c>
      <c r="M22" s="255">
        <v>1652</v>
      </c>
      <c r="N22" s="245" t="s">
        <v>155</v>
      </c>
      <c r="O22" s="245" t="s">
        <v>151</v>
      </c>
      <c r="P22" s="260">
        <f>'Datos REPOSITORIO ANID'!L11</f>
        <v>2078</v>
      </c>
      <c r="Q22" s="250">
        <f>'Datos REPOSITORIO ANID'!L12</f>
        <v>1804</v>
      </c>
      <c r="R22" s="255">
        <f>'Datos REPOSITORIO ANID'!L13</f>
        <v>1652</v>
      </c>
      <c r="S22" s="255">
        <f>'Datos REPOSITORIO ANID'!L14</f>
        <v>1689</v>
      </c>
      <c r="T22" s="255"/>
      <c r="U22" s="255"/>
      <c r="V22" s="255"/>
      <c r="W22" s="255"/>
    </row>
    <row r="23" spans="1:23" s="145" customFormat="1" ht="12" x14ac:dyDescent="0.15">
      <c r="A23" s="244">
        <v>13</v>
      </c>
      <c r="B23" s="245" t="s">
        <v>37</v>
      </c>
      <c r="C23" s="245" t="s">
        <v>156</v>
      </c>
      <c r="D23" s="245" t="s">
        <v>102</v>
      </c>
      <c r="E23" s="245" t="s">
        <v>36</v>
      </c>
      <c r="F23" s="245" t="s">
        <v>148</v>
      </c>
      <c r="G23" s="245" t="s">
        <v>157</v>
      </c>
      <c r="H23" s="245" t="s">
        <v>158</v>
      </c>
      <c r="I23" s="246" t="s">
        <v>105</v>
      </c>
      <c r="J23" s="245">
        <v>0</v>
      </c>
      <c r="K23" s="245">
        <v>250</v>
      </c>
      <c r="L23" s="245">
        <v>500</v>
      </c>
      <c r="M23" s="250">
        <v>163</v>
      </c>
      <c r="N23" s="245" t="s">
        <v>159</v>
      </c>
      <c r="O23" s="245" t="s">
        <v>151</v>
      </c>
      <c r="P23" s="260">
        <f>'Datos REPOSITORIO ANID'!L16</f>
        <v>58</v>
      </c>
      <c r="Q23" s="255">
        <f>'Datos REPOSITORIO ANID'!L17</f>
        <v>14</v>
      </c>
      <c r="R23" s="250">
        <f>'Datos REPOSITORIO ANID'!L18</f>
        <v>163</v>
      </c>
      <c r="S23" s="250">
        <f>'Datos REPOSITORIO ANID'!L19</f>
        <v>789</v>
      </c>
      <c r="T23" s="250"/>
      <c r="U23" s="250"/>
      <c r="V23" s="250"/>
      <c r="W23" s="250"/>
    </row>
    <row r="24" spans="1:23" s="12" customFormat="1" ht="12" x14ac:dyDescent="0.15">
      <c r="A24" s="244">
        <v>14</v>
      </c>
      <c r="B24" s="245" t="s">
        <v>38</v>
      </c>
      <c r="C24" s="245" t="s">
        <v>160</v>
      </c>
      <c r="D24" s="245" t="s">
        <v>102</v>
      </c>
      <c r="E24" s="245" t="s">
        <v>36</v>
      </c>
      <c r="F24" s="245" t="s">
        <v>148</v>
      </c>
      <c r="G24" s="245" t="s">
        <v>161</v>
      </c>
      <c r="H24" s="245" t="s">
        <v>162</v>
      </c>
      <c r="I24" s="246" t="s">
        <v>105</v>
      </c>
      <c r="J24" s="245">
        <v>0</v>
      </c>
      <c r="K24" s="245">
        <v>250</v>
      </c>
      <c r="L24" s="245">
        <v>500</v>
      </c>
      <c r="M24" s="255">
        <v>163</v>
      </c>
      <c r="N24" s="245" t="s">
        <v>159</v>
      </c>
      <c r="O24" s="245" t="s">
        <v>151</v>
      </c>
      <c r="P24" s="260">
        <f>'Datos REPOSITORIO ANID'!L21</f>
        <v>43</v>
      </c>
      <c r="Q24" s="250">
        <f>'Datos REPOSITORIO ANID'!L22</f>
        <v>14</v>
      </c>
      <c r="R24" s="255">
        <f>'Datos REPOSITORIO ANID'!L23</f>
        <v>163</v>
      </c>
      <c r="S24" s="255">
        <f>'Datos REPOSITORIO ANID'!L24</f>
        <v>377</v>
      </c>
      <c r="T24" s="255"/>
      <c r="U24" s="255"/>
      <c r="V24" s="255"/>
      <c r="W24" s="255"/>
    </row>
    <row r="25" spans="1:23" s="145" customFormat="1" ht="12" x14ac:dyDescent="0.15">
      <c r="A25" s="244">
        <v>15</v>
      </c>
      <c r="B25" s="245" t="s">
        <v>53</v>
      </c>
      <c r="C25" s="245" t="s">
        <v>163</v>
      </c>
      <c r="D25" s="245" t="s">
        <v>102</v>
      </c>
      <c r="E25" s="245" t="s">
        <v>47</v>
      </c>
      <c r="F25" s="245" t="s">
        <v>148</v>
      </c>
      <c r="G25" s="245" t="s">
        <v>164</v>
      </c>
      <c r="H25" s="245" t="s">
        <v>165</v>
      </c>
      <c r="I25" s="246" t="s">
        <v>105</v>
      </c>
      <c r="J25" s="245">
        <v>178</v>
      </c>
      <c r="K25" s="245">
        <v>140</v>
      </c>
      <c r="L25" s="245">
        <v>140</v>
      </c>
      <c r="M25" s="250">
        <v>110</v>
      </c>
      <c r="N25" s="245" t="s">
        <v>166</v>
      </c>
      <c r="O25" s="245" t="s">
        <v>134</v>
      </c>
      <c r="P25" s="260">
        <f>'Datos REPOSITORIO UC'!L30</f>
        <v>116</v>
      </c>
      <c r="Q25" s="255">
        <f>'Datos REPOSITORIO UC'!L31</f>
        <v>121</v>
      </c>
      <c r="R25" s="250">
        <f>'Datos REPOSITORIO UC'!L32</f>
        <v>110</v>
      </c>
      <c r="S25" s="250">
        <f>'Datos REPOSITORIO UC'!L33</f>
        <v>125</v>
      </c>
      <c r="T25" s="250"/>
      <c r="U25" s="250"/>
      <c r="V25" s="250"/>
      <c r="W25" s="250"/>
    </row>
    <row r="26" spans="1:23" s="12" customFormat="1" ht="12" x14ac:dyDescent="0.15">
      <c r="A26" s="244">
        <v>16</v>
      </c>
      <c r="B26" s="245" t="s">
        <v>28</v>
      </c>
      <c r="C26" s="245" t="s">
        <v>167</v>
      </c>
      <c r="D26" s="245" t="s">
        <v>102</v>
      </c>
      <c r="E26" s="245" t="s">
        <v>23</v>
      </c>
      <c r="F26" s="245" t="s">
        <v>148</v>
      </c>
      <c r="G26" s="245" t="s">
        <v>168</v>
      </c>
      <c r="H26" s="245" t="s">
        <v>169</v>
      </c>
      <c r="I26" s="246" t="s">
        <v>105</v>
      </c>
      <c r="J26" s="245">
        <v>10060</v>
      </c>
      <c r="K26" s="245">
        <v>10700</v>
      </c>
      <c r="L26" s="245">
        <v>11500</v>
      </c>
      <c r="M26" s="248">
        <v>20318</v>
      </c>
      <c r="N26" s="245" t="s">
        <v>170</v>
      </c>
      <c r="O26" s="245" t="s">
        <v>151</v>
      </c>
      <c r="P26" s="260">
        <f>'Datos CITACIONES'!L5</f>
        <v>8926</v>
      </c>
      <c r="Q26" s="255">
        <f>'Datos CITACIONES'!L6</f>
        <v>24784</v>
      </c>
      <c r="R26" s="248">
        <f>'Datos CITACIONES'!L7</f>
        <v>20318</v>
      </c>
      <c r="S26" s="255">
        <f>'Datos CITACIONES'!L8</f>
        <v>24772</v>
      </c>
      <c r="T26" s="255"/>
      <c r="U26" s="255"/>
      <c r="V26" s="255"/>
      <c r="W26" s="255"/>
    </row>
    <row r="27" spans="1:23" s="145" customFormat="1" ht="12" x14ac:dyDescent="0.15">
      <c r="A27" s="266" t="s">
        <v>27</v>
      </c>
      <c r="B27" s="245" t="s">
        <v>30</v>
      </c>
      <c r="C27" s="245" t="s">
        <v>167</v>
      </c>
      <c r="D27" s="245" t="s">
        <v>102</v>
      </c>
      <c r="E27" s="245" t="s">
        <v>23</v>
      </c>
      <c r="F27" s="245" t="s">
        <v>148</v>
      </c>
      <c r="G27" s="245" t="s">
        <v>168</v>
      </c>
      <c r="H27" s="245" t="s">
        <v>169</v>
      </c>
      <c r="I27" s="246" t="s">
        <v>105</v>
      </c>
      <c r="J27" s="245">
        <v>7065</v>
      </c>
      <c r="K27" s="245">
        <v>7500</v>
      </c>
      <c r="L27" s="245">
        <v>8100</v>
      </c>
      <c r="M27" s="329">
        <v>15332</v>
      </c>
      <c r="N27" s="245" t="s">
        <v>171</v>
      </c>
      <c r="O27" s="245" t="s">
        <v>151</v>
      </c>
      <c r="P27" s="260">
        <f>'Datos CITACIONES'!L10</f>
        <v>7239</v>
      </c>
      <c r="Q27" s="255">
        <f>'Datos CITACIONES'!L11</f>
        <v>20196</v>
      </c>
      <c r="R27" s="329">
        <f>'Datos CITACIONES'!L12</f>
        <v>15332</v>
      </c>
      <c r="S27" s="250">
        <f>'Datos CITACIONES'!L13</f>
        <v>20884</v>
      </c>
      <c r="T27" s="250"/>
      <c r="U27" s="250"/>
      <c r="V27" s="250"/>
      <c r="W27" s="250"/>
    </row>
    <row r="28" spans="1:23" s="12" customFormat="1" ht="12" x14ac:dyDescent="0.15">
      <c r="A28" s="266" t="s">
        <v>29</v>
      </c>
      <c r="B28" s="245" t="s">
        <v>25</v>
      </c>
      <c r="C28" s="245" t="s">
        <v>167</v>
      </c>
      <c r="D28" s="245" t="s">
        <v>102</v>
      </c>
      <c r="E28" s="245" t="s">
        <v>23</v>
      </c>
      <c r="F28" s="245" t="s">
        <v>148</v>
      </c>
      <c r="G28" s="245" t="s">
        <v>168</v>
      </c>
      <c r="H28" s="245" t="s">
        <v>169</v>
      </c>
      <c r="I28" s="246" t="s">
        <v>105</v>
      </c>
      <c r="J28" s="245">
        <v>34</v>
      </c>
      <c r="K28" s="245">
        <v>37</v>
      </c>
      <c r="L28" s="245">
        <v>40</v>
      </c>
      <c r="M28" s="329">
        <v>37</v>
      </c>
      <c r="N28" s="245" t="s">
        <v>172</v>
      </c>
      <c r="O28" s="245" t="s">
        <v>151</v>
      </c>
      <c r="P28" s="260">
        <f>'Datos CITACIONES'!L15</f>
        <v>43</v>
      </c>
      <c r="Q28" s="255">
        <f>'Datos CITACIONES'!L16</f>
        <v>26</v>
      </c>
      <c r="R28" s="329">
        <v>37</v>
      </c>
      <c r="S28" s="255">
        <f>'Datos CITACIONES'!L18</f>
        <v>49</v>
      </c>
      <c r="T28" s="255"/>
      <c r="U28" s="255"/>
      <c r="V28" s="255"/>
      <c r="W28" s="255"/>
    </row>
    <row r="29" spans="1:23" s="145" customFormat="1" ht="12" x14ac:dyDescent="0.15">
      <c r="A29" s="244">
        <v>17</v>
      </c>
      <c r="B29" s="245" t="s">
        <v>43</v>
      </c>
      <c r="C29" s="245" t="s">
        <v>173</v>
      </c>
      <c r="D29" s="245" t="s">
        <v>109</v>
      </c>
      <c r="E29" s="245" t="s">
        <v>42</v>
      </c>
      <c r="F29" s="245" t="s">
        <v>125</v>
      </c>
      <c r="G29" s="245" t="s">
        <v>174</v>
      </c>
      <c r="H29" s="245" t="s">
        <v>175</v>
      </c>
      <c r="I29" s="246" t="s">
        <v>112</v>
      </c>
      <c r="J29" s="251">
        <v>0.8</v>
      </c>
      <c r="K29" s="251">
        <v>0.97</v>
      </c>
      <c r="L29" s="251">
        <v>1</v>
      </c>
      <c r="M29" s="268">
        <v>100</v>
      </c>
      <c r="N29" s="245" t="s">
        <v>176</v>
      </c>
      <c r="O29" s="245" t="s">
        <v>129</v>
      </c>
      <c r="P29" s="260">
        <f>'Datos INFR.DIGITAL'!L11</f>
        <v>80</v>
      </c>
      <c r="Q29" s="267">
        <f>'Datos INFR.DIGITAL'!L12</f>
        <v>100</v>
      </c>
      <c r="R29" s="268">
        <f>'Datos INFR.DIGITAL'!L13</f>
        <v>100</v>
      </c>
      <c r="S29" s="313" t="s">
        <v>113</v>
      </c>
      <c r="T29" s="318"/>
      <c r="U29" s="318"/>
      <c r="V29" s="318"/>
      <c r="W29" s="318"/>
    </row>
    <row r="30" spans="1:23" s="12" customFormat="1" ht="12" x14ac:dyDescent="0.15">
      <c r="A30" s="244">
        <v>18</v>
      </c>
      <c r="B30" s="245" t="s">
        <v>32</v>
      </c>
      <c r="C30" s="245" t="s">
        <v>177</v>
      </c>
      <c r="D30" s="245" t="s">
        <v>109</v>
      </c>
      <c r="E30" s="245" t="s">
        <v>31</v>
      </c>
      <c r="F30" s="245" t="s">
        <v>148</v>
      </c>
      <c r="G30" s="245" t="s">
        <v>178</v>
      </c>
      <c r="H30" s="245" t="s">
        <v>179</v>
      </c>
      <c r="I30" s="246" t="s">
        <v>112</v>
      </c>
      <c r="J30" s="251">
        <v>0</v>
      </c>
      <c r="K30" s="251">
        <v>0.5</v>
      </c>
      <c r="L30" s="251">
        <v>1</v>
      </c>
      <c r="M30" s="254">
        <v>3.4375</v>
      </c>
      <c r="N30" s="245" t="s">
        <v>106</v>
      </c>
      <c r="O30" s="245" t="s">
        <v>151</v>
      </c>
      <c r="P30" s="260">
        <f>IFERROR('Datos FORMACION'!L6/'Datos FORMACION'!L7,0)</f>
        <v>0</v>
      </c>
      <c r="Q30" s="259">
        <f>'Datos FORMACION'!L8/'Datos FORMACION'!L9</f>
        <v>3.3333333333333335</v>
      </c>
      <c r="R30" s="254">
        <f>'Datos FORMACION'!L10/'Datos FORMACION'!L11</f>
        <v>3.4375</v>
      </c>
      <c r="S30" s="254">
        <f>'Datos FORMACION'!L12/'Datos FORMACION'!L13</f>
        <v>5.2272727272727275</v>
      </c>
      <c r="T30" s="255"/>
      <c r="U30" s="255"/>
      <c r="V30" s="255"/>
      <c r="W30" s="255"/>
    </row>
    <row r="31" spans="1:23" s="145" customFormat="1" ht="12" x14ac:dyDescent="0.15">
      <c r="A31" s="244">
        <v>19</v>
      </c>
      <c r="B31" s="245" t="s">
        <v>33</v>
      </c>
      <c r="C31" s="245" t="s">
        <v>180</v>
      </c>
      <c r="D31" s="245" t="s">
        <v>109</v>
      </c>
      <c r="E31" s="245" t="s">
        <v>31</v>
      </c>
      <c r="F31" s="245" t="s">
        <v>148</v>
      </c>
      <c r="G31" s="245" t="s">
        <v>181</v>
      </c>
      <c r="H31" s="245" t="s">
        <v>182</v>
      </c>
      <c r="I31" s="246" t="s">
        <v>112</v>
      </c>
      <c r="J31" s="251">
        <v>0.157</v>
      </c>
      <c r="K31" s="251">
        <v>0.2</v>
      </c>
      <c r="L31" s="251">
        <v>0.3</v>
      </c>
      <c r="M31" s="271">
        <v>0.13049645390070921</v>
      </c>
      <c r="N31" s="245" t="s">
        <v>183</v>
      </c>
      <c r="O31" s="247" t="s">
        <v>151</v>
      </c>
      <c r="P31" s="269">
        <f>'Datos FORMACION'!L16/'Datos FORMACION'!L17</f>
        <v>3.679175864606328E-2</v>
      </c>
      <c r="Q31" s="270">
        <f>'Datos FORMACION'!L18/'Datos FORMACION'!L19</f>
        <v>0.13646209386281588</v>
      </c>
      <c r="R31" s="271">
        <f>'Datos FORMACION'!L20/'Datos FORMACION'!L21</f>
        <v>0.13049645390070921</v>
      </c>
      <c r="S31" s="270">
        <f>'Datos FORMACION'!L22/'Datos FORMACION'!L23</f>
        <v>8.1466395112016296E-2</v>
      </c>
      <c r="T31" s="250"/>
      <c r="U31" s="250"/>
      <c r="V31" s="250"/>
      <c r="W31" s="250"/>
    </row>
    <row r="32" spans="1:23" s="12" customFormat="1" ht="12" x14ac:dyDescent="0.15">
      <c r="A32" s="244">
        <v>20</v>
      </c>
      <c r="B32" s="245" t="s">
        <v>35</v>
      </c>
      <c r="C32" s="245" t="s">
        <v>184</v>
      </c>
      <c r="D32" s="245" t="s">
        <v>109</v>
      </c>
      <c r="E32" s="245" t="s">
        <v>31</v>
      </c>
      <c r="F32" s="245" t="s">
        <v>148</v>
      </c>
      <c r="G32" s="245" t="s">
        <v>185</v>
      </c>
      <c r="H32" s="245" t="s">
        <v>186</v>
      </c>
      <c r="I32" s="246" t="s">
        <v>112</v>
      </c>
      <c r="J32" s="251">
        <v>0.2857142857142857</v>
      </c>
      <c r="K32" s="251">
        <v>1</v>
      </c>
      <c r="L32" s="251">
        <v>1</v>
      </c>
      <c r="M32" s="254">
        <v>2.2673267326732671</v>
      </c>
      <c r="N32" s="245" t="s">
        <v>187</v>
      </c>
      <c r="O32" s="245" t="s">
        <v>151</v>
      </c>
      <c r="P32" s="263">
        <f>'Datos FORMACION'!L26/'Datos FORMACION'!L27</f>
        <v>0.43944636678200694</v>
      </c>
      <c r="Q32" s="259">
        <f>'Datos FORMACION'!L28/'Datos FORMACION'!L29</f>
        <v>1.1901408450704225</v>
      </c>
      <c r="R32" s="254">
        <f>'Datos FORMACION'!L30/'Datos FORMACION'!L31</f>
        <v>2.2673267326732671</v>
      </c>
      <c r="S32" s="254">
        <f>'Datos FORMACION'!L32/'Datos FORMACION'!L33</f>
        <v>1.2639751552795031</v>
      </c>
      <c r="T32" s="255"/>
      <c r="U32" s="255"/>
      <c r="V32" s="255"/>
      <c r="W32" s="255"/>
    </row>
    <row r="33" spans="1:23" s="145" customFormat="1" ht="12" x14ac:dyDescent="0.15">
      <c r="A33" s="244">
        <v>21</v>
      </c>
      <c r="B33" s="245" t="s">
        <v>34</v>
      </c>
      <c r="C33" s="245" t="s">
        <v>188</v>
      </c>
      <c r="D33" s="245" t="s">
        <v>109</v>
      </c>
      <c r="E33" s="245" t="s">
        <v>31</v>
      </c>
      <c r="F33" s="245" t="s">
        <v>148</v>
      </c>
      <c r="G33" s="245" t="s">
        <v>189</v>
      </c>
      <c r="H33" s="245" t="s">
        <v>190</v>
      </c>
      <c r="I33" s="246" t="s">
        <v>112</v>
      </c>
      <c r="J33" s="251">
        <v>0.10299999999999999</v>
      </c>
      <c r="K33" s="251">
        <v>0.15</v>
      </c>
      <c r="L33" s="251">
        <v>0.2</v>
      </c>
      <c r="M33" s="280">
        <v>0.34264585045193097</v>
      </c>
      <c r="N33" s="245" t="s">
        <v>191</v>
      </c>
      <c r="O33" s="245" t="s">
        <v>151</v>
      </c>
      <c r="P33" s="285">
        <f>'Datos FORMACION'!L36/'Datos FORMACION'!L37</f>
        <v>4.3693322341302555E-2</v>
      </c>
      <c r="Q33" s="286">
        <f>'Datos FORMACION'!L38/'Datos FORMACION'!L39</f>
        <v>0.20717131474103587</v>
      </c>
      <c r="R33" s="280">
        <f>'Datos FORMACION'!L40/'Datos FORMACION'!L41</f>
        <v>0.34264585045193097</v>
      </c>
      <c r="S33" s="281">
        <f>'Datos FORMACION'!L42/'Datos FORMACION'!L43</f>
        <v>0.23510971786833856</v>
      </c>
      <c r="T33" s="282"/>
      <c r="U33" s="282"/>
      <c r="V33" s="250"/>
      <c r="W33" s="250"/>
    </row>
    <row r="34" spans="1:23" s="12" customFormat="1" ht="12" x14ac:dyDescent="0.15">
      <c r="A34" s="244">
        <v>22</v>
      </c>
      <c r="B34" s="245" t="s">
        <v>62</v>
      </c>
      <c r="C34" s="245" t="s">
        <v>192</v>
      </c>
      <c r="D34" s="245" t="s">
        <v>102</v>
      </c>
      <c r="E34" s="245" t="s">
        <v>61</v>
      </c>
      <c r="F34" s="245" t="s">
        <v>58</v>
      </c>
      <c r="G34" s="245" t="s">
        <v>193</v>
      </c>
      <c r="H34" s="245" t="s">
        <v>194</v>
      </c>
      <c r="I34" s="246" t="s">
        <v>105</v>
      </c>
      <c r="J34" s="245">
        <v>2</v>
      </c>
      <c r="K34" s="245">
        <v>2</v>
      </c>
      <c r="L34" s="245">
        <v>2</v>
      </c>
      <c r="M34" s="279" t="s">
        <v>195</v>
      </c>
      <c r="N34" s="245" t="s">
        <v>196</v>
      </c>
      <c r="O34" s="247" t="s">
        <v>107</v>
      </c>
      <c r="P34" s="284">
        <f>'Datos GESTION'!L28</f>
        <v>0</v>
      </c>
      <c r="Q34" s="295">
        <f>'Datos GESTION'!L29</f>
        <v>0</v>
      </c>
      <c r="R34" s="279">
        <f>'Datos GESTION'!L30</f>
        <v>0</v>
      </c>
      <c r="S34" s="314" t="s">
        <v>113</v>
      </c>
      <c r="T34" s="316"/>
      <c r="U34" s="316"/>
      <c r="V34" s="317"/>
      <c r="W34" s="318"/>
    </row>
    <row r="35" spans="1:23" s="145" customFormat="1" ht="12" x14ac:dyDescent="0.15">
      <c r="A35" s="244">
        <v>23</v>
      </c>
      <c r="B35" s="245" t="s">
        <v>66</v>
      </c>
      <c r="C35" s="245" t="s">
        <v>197</v>
      </c>
      <c r="D35" s="245" t="s">
        <v>102</v>
      </c>
      <c r="E35" s="245" t="s">
        <v>61</v>
      </c>
      <c r="F35" s="245" t="s">
        <v>58</v>
      </c>
      <c r="G35" s="245" t="s">
        <v>198</v>
      </c>
      <c r="H35" s="245" t="s">
        <v>199</v>
      </c>
      <c r="I35" s="246" t="s">
        <v>105</v>
      </c>
      <c r="J35" s="245">
        <v>0</v>
      </c>
      <c r="K35" s="245">
        <v>2</v>
      </c>
      <c r="L35" s="245">
        <v>2</v>
      </c>
      <c r="M35" s="283">
        <v>2</v>
      </c>
      <c r="N35" s="245" t="s">
        <v>106</v>
      </c>
      <c r="O35" s="245" t="s">
        <v>64</v>
      </c>
      <c r="P35" s="287">
        <f>'Datos GESTION'!L31</f>
        <v>2</v>
      </c>
      <c r="Q35" s="288">
        <f>'Datos GESTION'!L32</f>
        <v>2</v>
      </c>
      <c r="R35" s="283">
        <f>'Datos GESTION'!L33</f>
        <v>2</v>
      </c>
      <c r="S35" s="315" t="s">
        <v>113</v>
      </c>
      <c r="T35" s="319"/>
      <c r="U35" s="319"/>
      <c r="V35" s="318"/>
      <c r="W35" s="318"/>
    </row>
    <row r="36" spans="1:23" s="12" customFormat="1" ht="12" x14ac:dyDescent="0.15">
      <c r="A36" s="244">
        <v>24</v>
      </c>
      <c r="B36" s="245" t="s">
        <v>200</v>
      </c>
      <c r="C36" s="245" t="s">
        <v>201</v>
      </c>
      <c r="D36" s="245" t="s">
        <v>102</v>
      </c>
      <c r="E36" s="245" t="s">
        <v>56</v>
      </c>
      <c r="F36" s="245" t="s">
        <v>58</v>
      </c>
      <c r="G36" s="245" t="s">
        <v>202</v>
      </c>
      <c r="H36" s="245" t="s">
        <v>203</v>
      </c>
      <c r="I36" s="246" t="s">
        <v>105</v>
      </c>
      <c r="J36" s="245">
        <v>10</v>
      </c>
      <c r="K36" s="245">
        <v>15</v>
      </c>
      <c r="L36" s="245">
        <v>20</v>
      </c>
      <c r="M36" s="273">
        <v>70</v>
      </c>
      <c r="N36" s="245" t="s">
        <v>204</v>
      </c>
      <c r="O36" s="245" t="s">
        <v>205</v>
      </c>
      <c r="P36" s="260">
        <f>'Datos DIFUSION'!L6+'Datos DIFUSION'!L7</f>
        <v>20</v>
      </c>
      <c r="Q36" s="255">
        <f>'Datos DIFUSION'!L8+'Datos DIFUSION'!L9</f>
        <v>63</v>
      </c>
      <c r="R36" s="273">
        <f>'Datos DIFUSION'!L10+'Datos DIFUSION'!L11</f>
        <v>70</v>
      </c>
      <c r="S36" s="261">
        <f>'Datos DIFUSION'!L12+'Datos DIFUSION'!L13</f>
        <v>114</v>
      </c>
      <c r="T36" s="255"/>
      <c r="U36" s="255"/>
      <c r="V36" s="255"/>
      <c r="W36" s="255"/>
    </row>
    <row r="37" spans="1:23" s="145" customFormat="1" ht="12" x14ac:dyDescent="0.15">
      <c r="A37" s="244">
        <v>25</v>
      </c>
      <c r="B37" s="245" t="s">
        <v>59</v>
      </c>
      <c r="C37" s="245" t="s">
        <v>206</v>
      </c>
      <c r="D37" s="245" t="s">
        <v>102</v>
      </c>
      <c r="E37" s="245" t="s">
        <v>56</v>
      </c>
      <c r="F37" s="245" t="s">
        <v>58</v>
      </c>
      <c r="G37" s="245" t="s">
        <v>207</v>
      </c>
      <c r="H37" s="245" t="s">
        <v>208</v>
      </c>
      <c r="I37" s="246" t="s">
        <v>112</v>
      </c>
      <c r="J37" s="251">
        <v>4.8907103825136609E-3</v>
      </c>
      <c r="K37" s="251">
        <v>0.02</v>
      </c>
      <c r="L37" s="251">
        <v>0.04</v>
      </c>
      <c r="M37" s="272">
        <v>0.79230769230769227</v>
      </c>
      <c r="N37" s="245" t="s">
        <v>204</v>
      </c>
      <c r="O37" s="245" t="s">
        <v>205</v>
      </c>
      <c r="P37" s="260">
        <f>IFERROR('Datos DIFUSION'!L16+'Datos DIFUSION'!L17/'Datos DIFUSION'!L18,0)</f>
        <v>0</v>
      </c>
      <c r="Q37" s="259">
        <f>('Datos DIFUSION'!L19+'Datos DIFUSION'!L20)/'Datos DIFUSION'!L21</f>
        <v>0.27490039840637448</v>
      </c>
      <c r="R37" s="272">
        <f>('Datos DIFUSION'!L22+'Datos DIFUSION'!L23)/'Datos DIFUSION'!L24</f>
        <v>0.79230769230769227</v>
      </c>
      <c r="S37" s="270">
        <f>('Datos DIFUSION'!L25+'Datos DIFUSION'!L26)/'Datos DIFUSION'!L27</f>
        <v>1</v>
      </c>
      <c r="T37" s="250"/>
      <c r="U37" s="250"/>
      <c r="V37" s="250"/>
      <c r="W37" s="250"/>
    </row>
    <row r="38" spans="1:23" s="12" customFormat="1" ht="12" x14ac:dyDescent="0.15">
      <c r="A38" s="274">
        <v>26</v>
      </c>
      <c r="B38" s="275" t="s">
        <v>52</v>
      </c>
      <c r="C38" s="275" t="s">
        <v>209</v>
      </c>
      <c r="D38" s="275" t="s">
        <v>102</v>
      </c>
      <c r="E38" s="275" t="s">
        <v>47</v>
      </c>
      <c r="F38" s="275" t="s">
        <v>49</v>
      </c>
      <c r="G38" s="275" t="s">
        <v>210</v>
      </c>
      <c r="H38" s="275" t="s">
        <v>211</v>
      </c>
      <c r="I38" s="276" t="s">
        <v>105</v>
      </c>
      <c r="J38" s="275">
        <v>9</v>
      </c>
      <c r="K38" s="275">
        <v>18</v>
      </c>
      <c r="L38" s="275">
        <v>38</v>
      </c>
      <c r="M38" s="255">
        <v>41</v>
      </c>
      <c r="N38" s="275" t="s">
        <v>212</v>
      </c>
      <c r="O38" s="275" t="s">
        <v>134</v>
      </c>
      <c r="P38" s="260">
        <f>'Datos REPOSITORIO UC'!L35</f>
        <v>5</v>
      </c>
      <c r="Q38" s="250">
        <f>'Datos REPOSITORIO UC'!L36</f>
        <v>7</v>
      </c>
      <c r="R38" s="255">
        <f>'Datos REPOSITORIO UC'!L37</f>
        <v>41</v>
      </c>
      <c r="S38" s="255">
        <f>'Datos REPOSITORIO UC'!L38</f>
        <v>46</v>
      </c>
      <c r="T38" s="255"/>
      <c r="U38" s="255"/>
      <c r="V38" s="255"/>
      <c r="W38" s="255"/>
    </row>
    <row r="39" spans="1:23" x14ac:dyDescent="0.2">
      <c r="J39" s="143"/>
      <c r="K39" s="143"/>
      <c r="L39" s="143"/>
      <c r="M39" s="143"/>
    </row>
    <row r="40" spans="1:23" ht="14.25" customHeight="1" x14ac:dyDescent="0.2">
      <c r="J40" s="143"/>
      <c r="K40" s="143"/>
      <c r="L40" s="143"/>
      <c r="M40" s="143"/>
    </row>
    <row r="41" spans="1:23" ht="14.25" customHeight="1" x14ac:dyDescent="0.2">
      <c r="J41" s="143"/>
      <c r="K41" s="143"/>
      <c r="L41" s="143"/>
      <c r="M41" s="143"/>
    </row>
    <row r="42" spans="1:23" ht="14.25" customHeight="1" x14ac:dyDescent="0.2">
      <c r="J42" s="143"/>
      <c r="K42" s="143"/>
      <c r="L42" s="143"/>
      <c r="M42" s="143"/>
    </row>
    <row r="43" spans="1:23" ht="14.25" customHeight="1" x14ac:dyDescent="0.2">
      <c r="J43" s="143"/>
      <c r="K43" s="143"/>
      <c r="L43" s="143"/>
      <c r="M43" s="143"/>
    </row>
    <row r="44" spans="1:23" ht="14.25" customHeight="1" x14ac:dyDescent="0.2">
      <c r="J44" s="143"/>
      <c r="K44" s="143"/>
      <c r="L44" s="143"/>
      <c r="M44" s="143"/>
    </row>
    <row r="45" spans="1:23" ht="14.25" customHeight="1" x14ac:dyDescent="0.2">
      <c r="J45" s="143"/>
      <c r="K45" s="143"/>
      <c r="L45" s="143"/>
      <c r="M45" s="143"/>
    </row>
    <row r="46" spans="1:23" ht="14.25" customHeight="1" x14ac:dyDescent="0.2">
      <c r="J46" s="143"/>
      <c r="K46" s="143"/>
      <c r="L46" s="143"/>
      <c r="M46" s="143"/>
    </row>
    <row r="47" spans="1:23" ht="14.25" customHeight="1" x14ac:dyDescent="0.2">
      <c r="J47" s="143"/>
      <c r="K47" s="143"/>
      <c r="L47" s="143"/>
      <c r="M47" s="143"/>
    </row>
    <row r="48" spans="1:2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sheetData>
  <protectedRanges>
    <protectedRange sqref="O2 R11:W11" name="Rango1"/>
  </protectedRanges>
  <mergeCells count="1">
    <mergeCell ref="A10:G10"/>
  </mergeCell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3378-F43D-4300-95B1-2F8DAF950E5F}">
  <dimension ref="A1:L53"/>
  <sheetViews>
    <sheetView zoomScale="110" zoomScaleNormal="110" workbookViewId="0">
      <selection activeCell="G4" sqref="G4"/>
    </sheetView>
  </sheetViews>
  <sheetFormatPr baseColWidth="10" defaultColWidth="11.3984375" defaultRowHeight="14" x14ac:dyDescent="0.2"/>
  <cols>
    <col min="1" max="1" width="5.59765625" customWidth="1"/>
    <col min="2" max="2" width="26.19921875" customWidth="1"/>
    <col min="3" max="3" width="24.3984375" customWidth="1"/>
    <col min="4" max="4" width="22.3984375" customWidth="1"/>
    <col min="5" max="5" width="19.19921875" customWidth="1"/>
    <col min="6" max="6" width="19.59765625" customWidth="1"/>
    <col min="7" max="7" width="8.59765625" customWidth="1"/>
    <col min="8" max="8" width="69.3984375" style="8" customWidth="1"/>
    <col min="9" max="9" width="8.19921875" customWidth="1"/>
    <col min="10" max="11" width="9" customWidth="1"/>
    <col min="12" max="12" width="10.796875" customWidth="1"/>
  </cols>
  <sheetData>
    <row r="1" spans="1:12" ht="21" x14ac:dyDescent="0.25">
      <c r="A1" s="15" t="s">
        <v>6</v>
      </c>
      <c r="D1" s="87" t="s">
        <v>213</v>
      </c>
    </row>
    <row r="2" spans="1:12" ht="15" x14ac:dyDescent="0.2">
      <c r="A2" s="18" t="s">
        <v>83</v>
      </c>
      <c r="B2" s="18" t="s">
        <v>47</v>
      </c>
      <c r="D2" s="87"/>
    </row>
    <row r="4" spans="1:12" s="8" customFormat="1" ht="40" x14ac:dyDescent="0.2">
      <c r="A4" s="90" t="s">
        <v>79</v>
      </c>
      <c r="B4" s="90" t="s">
        <v>80</v>
      </c>
      <c r="C4" s="90" t="s">
        <v>18</v>
      </c>
      <c r="D4" s="90" t="s">
        <v>214</v>
      </c>
      <c r="E4" s="91" t="s">
        <v>215</v>
      </c>
      <c r="F4" s="90" t="s">
        <v>216</v>
      </c>
      <c r="G4" s="14" t="s">
        <v>217</v>
      </c>
      <c r="H4" s="14" t="s">
        <v>218</v>
      </c>
      <c r="I4" s="108" t="s">
        <v>219</v>
      </c>
      <c r="J4" s="108" t="s">
        <v>220</v>
      </c>
      <c r="K4" s="108" t="s">
        <v>221</v>
      </c>
      <c r="L4" s="108" t="s">
        <v>222</v>
      </c>
    </row>
    <row r="5" spans="1:12" s="8" customFormat="1" ht="15" x14ac:dyDescent="0.2">
      <c r="A5" s="4">
        <v>7</v>
      </c>
      <c r="B5" s="4" t="s">
        <v>51</v>
      </c>
      <c r="C5" s="4" t="s">
        <v>130</v>
      </c>
      <c r="D5" s="5" t="s">
        <v>223</v>
      </c>
      <c r="E5" s="4" t="s">
        <v>133</v>
      </c>
      <c r="F5" s="4" t="s">
        <v>134</v>
      </c>
      <c r="G5" s="13">
        <v>2021</v>
      </c>
      <c r="H5" s="9" t="s">
        <v>224</v>
      </c>
      <c r="I5" s="111"/>
      <c r="J5" s="111"/>
      <c r="K5" s="111"/>
      <c r="L5" s="110">
        <v>76</v>
      </c>
    </row>
    <row r="6" spans="1:12" s="8" customFormat="1" ht="15" x14ac:dyDescent="0.2">
      <c r="A6" s="4">
        <v>7</v>
      </c>
      <c r="B6" s="4" t="s">
        <v>51</v>
      </c>
      <c r="C6" s="4" t="s">
        <v>130</v>
      </c>
      <c r="D6" s="5" t="s">
        <v>223</v>
      </c>
      <c r="E6" s="4" t="s">
        <v>133</v>
      </c>
      <c r="F6" s="4" t="s">
        <v>134</v>
      </c>
      <c r="G6" s="13">
        <v>2022</v>
      </c>
      <c r="H6" s="9" t="s">
        <v>224</v>
      </c>
      <c r="I6" s="111"/>
      <c r="J6" s="111"/>
      <c r="K6" s="111"/>
      <c r="L6" s="110">
        <v>156</v>
      </c>
    </row>
    <row r="7" spans="1:12" s="8" customFormat="1" ht="15" x14ac:dyDescent="0.2">
      <c r="A7" s="4">
        <v>7</v>
      </c>
      <c r="B7" s="4" t="s">
        <v>51</v>
      </c>
      <c r="C7" s="4" t="s">
        <v>130</v>
      </c>
      <c r="D7" s="5" t="s">
        <v>223</v>
      </c>
      <c r="E7" s="4" t="s">
        <v>133</v>
      </c>
      <c r="F7" s="4" t="s">
        <v>134</v>
      </c>
      <c r="G7" s="13">
        <v>2023</v>
      </c>
      <c r="H7" s="9" t="s">
        <v>224</v>
      </c>
      <c r="I7" s="237">
        <v>54</v>
      </c>
      <c r="J7" s="237">
        <v>101</v>
      </c>
      <c r="K7" s="237">
        <v>143</v>
      </c>
      <c r="L7" s="237">
        <v>156</v>
      </c>
    </row>
    <row r="8" spans="1:12" s="8" customFormat="1" ht="15" x14ac:dyDescent="0.2">
      <c r="A8" s="4">
        <v>7</v>
      </c>
      <c r="B8" s="4" t="s">
        <v>51</v>
      </c>
      <c r="C8" s="4" t="s">
        <v>130</v>
      </c>
      <c r="D8" s="5" t="s">
        <v>223</v>
      </c>
      <c r="E8" s="4" t="s">
        <v>133</v>
      </c>
      <c r="F8" s="4" t="s">
        <v>134</v>
      </c>
      <c r="G8" s="13">
        <v>2024</v>
      </c>
      <c r="H8" s="9" t="s">
        <v>224</v>
      </c>
      <c r="I8" s="110">
        <v>49</v>
      </c>
      <c r="J8" s="110">
        <v>70</v>
      </c>
      <c r="K8" s="110">
        <v>134</v>
      </c>
      <c r="L8" s="110">
        <v>161</v>
      </c>
    </row>
    <row r="9" spans="1:12" ht="15" x14ac:dyDescent="0.2">
      <c r="A9" s="4">
        <v>7</v>
      </c>
      <c r="B9" s="4" t="s">
        <v>51</v>
      </c>
      <c r="C9" s="4" t="s">
        <v>130</v>
      </c>
      <c r="D9" s="5" t="s">
        <v>223</v>
      </c>
      <c r="E9" s="4" t="s">
        <v>133</v>
      </c>
      <c r="F9" s="4" t="s">
        <v>134</v>
      </c>
      <c r="G9" s="13">
        <v>2025</v>
      </c>
      <c r="H9" s="9" t="s">
        <v>224</v>
      </c>
      <c r="I9" s="112">
        <v>45</v>
      </c>
      <c r="J9" s="112">
        <v>103</v>
      </c>
      <c r="K9" s="112"/>
      <c r="L9" s="112"/>
    </row>
    <row r="10" spans="1:12" ht="15" x14ac:dyDescent="0.2">
      <c r="A10" s="6">
        <v>8</v>
      </c>
      <c r="B10" s="6" t="s">
        <v>54</v>
      </c>
      <c r="C10" s="6" t="s">
        <v>135</v>
      </c>
      <c r="D10" s="6" t="s">
        <v>225</v>
      </c>
      <c r="E10" s="6" t="s">
        <v>138</v>
      </c>
      <c r="F10" s="11" t="s">
        <v>134</v>
      </c>
      <c r="G10" s="13">
        <v>2021</v>
      </c>
      <c r="H10" s="9" t="s">
        <v>226</v>
      </c>
      <c r="I10" s="113"/>
      <c r="J10" s="113"/>
      <c r="K10" s="113"/>
      <c r="L10" s="238">
        <v>111334</v>
      </c>
    </row>
    <row r="11" spans="1:12" ht="15" x14ac:dyDescent="0.2">
      <c r="A11" s="6">
        <v>8</v>
      </c>
      <c r="B11" s="6" t="s">
        <v>54</v>
      </c>
      <c r="C11" s="6" t="s">
        <v>135</v>
      </c>
      <c r="D11" s="6" t="s">
        <v>225</v>
      </c>
      <c r="E11" s="6" t="s">
        <v>138</v>
      </c>
      <c r="F11" s="11" t="s">
        <v>134</v>
      </c>
      <c r="G11" s="13">
        <v>2022</v>
      </c>
      <c r="H11" s="9" t="s">
        <v>226</v>
      </c>
      <c r="I11" s="113"/>
      <c r="J11" s="113"/>
      <c r="K11" s="113"/>
      <c r="L11" s="238">
        <v>126685</v>
      </c>
    </row>
    <row r="12" spans="1:12" ht="15" x14ac:dyDescent="0.2">
      <c r="A12" s="6">
        <v>8</v>
      </c>
      <c r="B12" s="6" t="s">
        <v>54</v>
      </c>
      <c r="C12" s="6" t="s">
        <v>135</v>
      </c>
      <c r="D12" s="6" t="s">
        <v>225</v>
      </c>
      <c r="E12" s="6" t="s">
        <v>138</v>
      </c>
      <c r="F12" s="11" t="s">
        <v>134</v>
      </c>
      <c r="G12" s="13">
        <v>2023</v>
      </c>
      <c r="H12" s="9" t="s">
        <v>226</v>
      </c>
      <c r="I12" s="239">
        <v>52474</v>
      </c>
      <c r="J12" s="239">
        <v>89447</v>
      </c>
      <c r="K12" s="239">
        <v>125118</v>
      </c>
      <c r="L12" s="239">
        <v>160610</v>
      </c>
    </row>
    <row r="13" spans="1:12" ht="15" x14ac:dyDescent="0.2">
      <c r="A13" s="6">
        <v>8</v>
      </c>
      <c r="B13" s="6" t="s">
        <v>54</v>
      </c>
      <c r="C13" s="6" t="s">
        <v>135</v>
      </c>
      <c r="D13" s="6" t="s">
        <v>225</v>
      </c>
      <c r="E13" s="6" t="s">
        <v>138</v>
      </c>
      <c r="F13" s="11" t="s">
        <v>134</v>
      </c>
      <c r="G13" s="13">
        <v>2024</v>
      </c>
      <c r="H13" s="9" t="s">
        <v>226</v>
      </c>
      <c r="I13" s="110">
        <v>37489</v>
      </c>
      <c r="J13" s="110">
        <v>63583</v>
      </c>
      <c r="K13" s="110">
        <v>139937</v>
      </c>
      <c r="L13" s="110">
        <v>167376</v>
      </c>
    </row>
    <row r="14" spans="1:12" ht="15" x14ac:dyDescent="0.2">
      <c r="A14" s="6">
        <v>8</v>
      </c>
      <c r="B14" s="6" t="s">
        <v>54</v>
      </c>
      <c r="C14" s="6" t="s">
        <v>135</v>
      </c>
      <c r="D14" s="6" t="s">
        <v>225</v>
      </c>
      <c r="E14" s="6" t="s">
        <v>138</v>
      </c>
      <c r="F14" s="11" t="s">
        <v>134</v>
      </c>
      <c r="G14" s="13">
        <v>2025</v>
      </c>
      <c r="H14" s="9" t="s">
        <v>226</v>
      </c>
      <c r="I14" s="235">
        <v>39467</v>
      </c>
      <c r="J14" s="112">
        <v>120660</v>
      </c>
      <c r="K14" s="112"/>
      <c r="L14" s="112"/>
    </row>
    <row r="15" spans="1:12" ht="15" x14ac:dyDescent="0.2">
      <c r="A15" s="6">
        <v>9</v>
      </c>
      <c r="B15" s="6" t="s">
        <v>48</v>
      </c>
      <c r="C15" s="6" t="s">
        <v>139</v>
      </c>
      <c r="D15" s="6" t="s">
        <v>141</v>
      </c>
      <c r="E15" s="6" t="s">
        <v>142</v>
      </c>
      <c r="F15" s="6" t="s">
        <v>134</v>
      </c>
      <c r="G15" s="13">
        <v>2021</v>
      </c>
      <c r="H15" s="9" t="s">
        <v>227</v>
      </c>
      <c r="I15" s="113"/>
      <c r="J15" s="113"/>
      <c r="K15" s="113"/>
      <c r="L15" s="110">
        <v>650</v>
      </c>
    </row>
    <row r="16" spans="1:12" ht="15" x14ac:dyDescent="0.2">
      <c r="A16" s="6">
        <v>9</v>
      </c>
      <c r="B16" s="6" t="s">
        <v>48</v>
      </c>
      <c r="C16" s="6" t="s">
        <v>139</v>
      </c>
      <c r="D16" s="6" t="s">
        <v>141</v>
      </c>
      <c r="E16" s="6" t="s">
        <v>142</v>
      </c>
      <c r="F16" s="6" t="s">
        <v>134</v>
      </c>
      <c r="G16" s="13">
        <v>2022</v>
      </c>
      <c r="H16" s="9" t="s">
        <v>227</v>
      </c>
      <c r="I16" s="113"/>
      <c r="J16" s="113"/>
      <c r="K16" s="113"/>
      <c r="L16" s="110">
        <v>2730</v>
      </c>
    </row>
    <row r="17" spans="1:12" ht="15" x14ac:dyDescent="0.2">
      <c r="A17" s="6">
        <v>9</v>
      </c>
      <c r="B17" s="6" t="s">
        <v>48</v>
      </c>
      <c r="C17" s="6" t="s">
        <v>139</v>
      </c>
      <c r="D17" s="6" t="s">
        <v>141</v>
      </c>
      <c r="E17" s="6" t="s">
        <v>142</v>
      </c>
      <c r="F17" s="6" t="s">
        <v>134</v>
      </c>
      <c r="G17" s="13">
        <v>2023</v>
      </c>
      <c r="H17" s="9" t="s">
        <v>227</v>
      </c>
      <c r="I17" s="237">
        <v>670</v>
      </c>
      <c r="J17" s="237">
        <v>4721</v>
      </c>
      <c r="K17" s="237">
        <v>5390</v>
      </c>
      <c r="L17" s="237">
        <v>5712</v>
      </c>
    </row>
    <row r="18" spans="1:12" ht="15" x14ac:dyDescent="0.2">
      <c r="A18" s="6">
        <v>9</v>
      </c>
      <c r="B18" s="6" t="s">
        <v>48</v>
      </c>
      <c r="C18" s="6" t="s">
        <v>139</v>
      </c>
      <c r="D18" s="6" t="s">
        <v>141</v>
      </c>
      <c r="E18" s="6" t="s">
        <v>142</v>
      </c>
      <c r="F18" s="6" t="s">
        <v>134</v>
      </c>
      <c r="G18" s="13">
        <v>2024</v>
      </c>
      <c r="H18" s="9" t="s">
        <v>227</v>
      </c>
      <c r="I18" s="110">
        <v>8592</v>
      </c>
      <c r="J18" s="110">
        <v>10173</v>
      </c>
      <c r="K18" s="110">
        <v>11300</v>
      </c>
      <c r="L18" s="237">
        <v>11804</v>
      </c>
    </row>
    <row r="19" spans="1:12" ht="15" x14ac:dyDescent="0.2">
      <c r="A19" s="6">
        <v>9</v>
      </c>
      <c r="B19" s="6" t="s">
        <v>48</v>
      </c>
      <c r="C19" s="6" t="s">
        <v>139</v>
      </c>
      <c r="D19" s="6" t="s">
        <v>141</v>
      </c>
      <c r="E19" s="6" t="s">
        <v>142</v>
      </c>
      <c r="F19" s="6" t="s">
        <v>134</v>
      </c>
      <c r="G19" s="13">
        <v>2025</v>
      </c>
      <c r="H19" s="9" t="s">
        <v>227</v>
      </c>
      <c r="I19" s="112">
        <v>13067</v>
      </c>
      <c r="J19" s="112">
        <v>14503</v>
      </c>
      <c r="K19" s="112"/>
      <c r="L19" s="112"/>
    </row>
    <row r="20" spans="1:12" ht="15" x14ac:dyDescent="0.2">
      <c r="A20" s="4">
        <v>10</v>
      </c>
      <c r="B20" s="4" t="s">
        <v>50</v>
      </c>
      <c r="C20" s="4" t="s">
        <v>143</v>
      </c>
      <c r="D20" s="4" t="s">
        <v>145</v>
      </c>
      <c r="E20" s="4" t="s">
        <v>146</v>
      </c>
      <c r="F20" s="7" t="s">
        <v>134</v>
      </c>
      <c r="G20" s="13">
        <v>2021</v>
      </c>
      <c r="H20" s="9" t="s">
        <v>228</v>
      </c>
      <c r="I20" s="113"/>
      <c r="J20" s="113"/>
      <c r="K20" s="113"/>
      <c r="L20" s="110">
        <v>563</v>
      </c>
    </row>
    <row r="21" spans="1:12" ht="15" x14ac:dyDescent="0.2">
      <c r="A21" s="4">
        <v>10</v>
      </c>
      <c r="B21" s="4" t="s">
        <v>50</v>
      </c>
      <c r="C21" s="4" t="s">
        <v>143</v>
      </c>
      <c r="D21" s="4" t="s">
        <v>145</v>
      </c>
      <c r="E21" s="4" t="s">
        <v>146</v>
      </c>
      <c r="F21" s="7" t="s">
        <v>134</v>
      </c>
      <c r="G21" s="13">
        <v>2021</v>
      </c>
      <c r="H21" s="9" t="s">
        <v>229</v>
      </c>
      <c r="I21" s="113"/>
      <c r="J21" s="113"/>
      <c r="K21" s="113"/>
      <c r="L21" s="110">
        <v>650</v>
      </c>
    </row>
    <row r="22" spans="1:12" ht="15" x14ac:dyDescent="0.2">
      <c r="A22" s="4">
        <v>10</v>
      </c>
      <c r="B22" s="4" t="s">
        <v>50</v>
      </c>
      <c r="C22" s="4" t="s">
        <v>143</v>
      </c>
      <c r="D22" s="4" t="s">
        <v>145</v>
      </c>
      <c r="E22" s="4" t="s">
        <v>146</v>
      </c>
      <c r="F22" s="7" t="s">
        <v>134</v>
      </c>
      <c r="G22" s="13">
        <v>2022</v>
      </c>
      <c r="H22" s="9" t="s">
        <v>228</v>
      </c>
      <c r="I22" s="113"/>
      <c r="J22" s="113"/>
      <c r="K22" s="113"/>
      <c r="L22" s="238">
        <v>1510</v>
      </c>
    </row>
    <row r="23" spans="1:12" ht="15" x14ac:dyDescent="0.2">
      <c r="A23" s="4">
        <v>10</v>
      </c>
      <c r="B23" s="4" t="s">
        <v>50</v>
      </c>
      <c r="C23" s="4" t="s">
        <v>143</v>
      </c>
      <c r="D23" s="4" t="s">
        <v>145</v>
      </c>
      <c r="E23" s="4" t="s">
        <v>146</v>
      </c>
      <c r="F23" s="7" t="s">
        <v>134</v>
      </c>
      <c r="G23" s="13">
        <v>2022</v>
      </c>
      <c r="H23" s="9" t="s">
        <v>229</v>
      </c>
      <c r="I23" s="113"/>
      <c r="J23" s="113"/>
      <c r="K23" s="113"/>
      <c r="L23" s="238">
        <v>2730</v>
      </c>
    </row>
    <row r="24" spans="1:12" ht="15" x14ac:dyDescent="0.2">
      <c r="A24" s="4">
        <v>10</v>
      </c>
      <c r="B24" s="4" t="s">
        <v>50</v>
      </c>
      <c r="C24" s="4" t="s">
        <v>143</v>
      </c>
      <c r="D24" s="4" t="s">
        <v>145</v>
      </c>
      <c r="E24" s="4" t="s">
        <v>146</v>
      </c>
      <c r="F24" s="7" t="s">
        <v>134</v>
      </c>
      <c r="G24" s="13">
        <v>2023</v>
      </c>
      <c r="H24" s="9" t="s">
        <v>228</v>
      </c>
      <c r="I24" s="239">
        <v>453</v>
      </c>
      <c r="J24" s="239">
        <v>1004</v>
      </c>
      <c r="K24" s="239">
        <v>1507</v>
      </c>
      <c r="L24" s="239">
        <v>1733</v>
      </c>
    </row>
    <row r="25" spans="1:12" ht="15" x14ac:dyDescent="0.2">
      <c r="A25" s="4">
        <v>10</v>
      </c>
      <c r="B25" s="4" t="s">
        <v>50</v>
      </c>
      <c r="C25" s="4" t="s">
        <v>143</v>
      </c>
      <c r="D25" s="4" t="s">
        <v>145</v>
      </c>
      <c r="E25" s="4" t="s">
        <v>146</v>
      </c>
      <c r="F25" s="7" t="s">
        <v>134</v>
      </c>
      <c r="G25" s="13">
        <v>2023</v>
      </c>
      <c r="H25" s="9" t="s">
        <v>229</v>
      </c>
      <c r="I25" s="238">
        <v>670</v>
      </c>
      <c r="J25" s="238">
        <v>4721</v>
      </c>
      <c r="K25" s="238">
        <v>5390</v>
      </c>
      <c r="L25" s="238">
        <v>5712</v>
      </c>
    </row>
    <row r="26" spans="1:12" ht="15" x14ac:dyDescent="0.2">
      <c r="A26" s="4">
        <v>10</v>
      </c>
      <c r="B26" s="4" t="s">
        <v>50</v>
      </c>
      <c r="C26" s="4" t="s">
        <v>143</v>
      </c>
      <c r="D26" s="4" t="s">
        <v>145</v>
      </c>
      <c r="E26" s="4" t="s">
        <v>146</v>
      </c>
      <c r="F26" s="7" t="s">
        <v>134</v>
      </c>
      <c r="G26" s="13">
        <v>2024</v>
      </c>
      <c r="H26" s="9" t="s">
        <v>228</v>
      </c>
      <c r="I26" s="240">
        <v>1940</v>
      </c>
      <c r="J26" s="240">
        <v>3217</v>
      </c>
      <c r="K26" s="240">
        <v>3969</v>
      </c>
      <c r="L26" s="240">
        <v>4391</v>
      </c>
    </row>
    <row r="27" spans="1:12" ht="15" x14ac:dyDescent="0.2">
      <c r="A27" s="4">
        <v>10</v>
      </c>
      <c r="B27" s="4" t="s">
        <v>50</v>
      </c>
      <c r="C27" s="4" t="s">
        <v>143</v>
      </c>
      <c r="D27" s="4" t="s">
        <v>145</v>
      </c>
      <c r="E27" s="4" t="s">
        <v>146</v>
      </c>
      <c r="F27" s="7" t="s">
        <v>134</v>
      </c>
      <c r="G27" s="13">
        <v>2024</v>
      </c>
      <c r="H27" s="9" t="s">
        <v>229</v>
      </c>
      <c r="I27" s="238">
        <v>8592</v>
      </c>
      <c r="J27" s="238">
        <v>10173</v>
      </c>
      <c r="K27" s="238">
        <v>11300</v>
      </c>
      <c r="L27" s="238">
        <v>11804</v>
      </c>
    </row>
    <row r="28" spans="1:12" ht="15" x14ac:dyDescent="0.2">
      <c r="A28" s="4">
        <v>10</v>
      </c>
      <c r="B28" s="4" t="s">
        <v>50</v>
      </c>
      <c r="C28" s="4" t="s">
        <v>143</v>
      </c>
      <c r="D28" s="4" t="s">
        <v>145</v>
      </c>
      <c r="E28" s="4" t="s">
        <v>146</v>
      </c>
      <c r="F28" s="7" t="s">
        <v>134</v>
      </c>
      <c r="G28" s="13">
        <v>2025</v>
      </c>
      <c r="H28" s="9" t="s">
        <v>228</v>
      </c>
      <c r="I28" s="231">
        <v>1067</v>
      </c>
      <c r="J28" s="231">
        <v>2020</v>
      </c>
      <c r="K28" s="231"/>
      <c r="L28" s="236"/>
    </row>
    <row r="29" spans="1:12" ht="15" x14ac:dyDescent="0.2">
      <c r="A29" s="4">
        <v>10</v>
      </c>
      <c r="B29" s="4" t="s">
        <v>50</v>
      </c>
      <c r="C29" s="4" t="s">
        <v>143</v>
      </c>
      <c r="D29" s="4" t="s">
        <v>145</v>
      </c>
      <c r="E29" s="4" t="s">
        <v>146</v>
      </c>
      <c r="F29" s="7" t="s">
        <v>134</v>
      </c>
      <c r="G29" s="13">
        <v>2025</v>
      </c>
      <c r="H29" s="9" t="s">
        <v>229</v>
      </c>
      <c r="I29" s="112">
        <v>13067</v>
      </c>
      <c r="J29" s="112">
        <v>14503</v>
      </c>
      <c r="K29" s="112"/>
      <c r="L29" s="112"/>
    </row>
    <row r="30" spans="1:12" ht="15" x14ac:dyDescent="0.2">
      <c r="A30" s="6">
        <v>15</v>
      </c>
      <c r="B30" s="6" t="s">
        <v>53</v>
      </c>
      <c r="C30" s="6" t="s">
        <v>163</v>
      </c>
      <c r="D30" s="6" t="s">
        <v>165</v>
      </c>
      <c r="E30" s="6" t="s">
        <v>166</v>
      </c>
      <c r="F30" s="6" t="s">
        <v>134</v>
      </c>
      <c r="G30" s="13">
        <v>2021</v>
      </c>
      <c r="H30" s="9" t="s">
        <v>230</v>
      </c>
      <c r="I30" s="113"/>
      <c r="J30" s="113"/>
      <c r="K30" s="113"/>
      <c r="L30" s="110">
        <v>116</v>
      </c>
    </row>
    <row r="31" spans="1:12" ht="15" x14ac:dyDescent="0.2">
      <c r="A31" s="6">
        <v>15</v>
      </c>
      <c r="B31" s="6" t="s">
        <v>53</v>
      </c>
      <c r="C31" s="6" t="s">
        <v>163</v>
      </c>
      <c r="D31" s="6" t="s">
        <v>165</v>
      </c>
      <c r="E31" s="6" t="s">
        <v>166</v>
      </c>
      <c r="F31" s="6" t="s">
        <v>134</v>
      </c>
      <c r="G31" s="13">
        <v>2022</v>
      </c>
      <c r="H31" s="9" t="s">
        <v>230</v>
      </c>
      <c r="I31" s="113"/>
      <c r="J31" s="113"/>
      <c r="K31" s="113"/>
      <c r="L31" s="110">
        <v>121</v>
      </c>
    </row>
    <row r="32" spans="1:12" ht="15" x14ac:dyDescent="0.2">
      <c r="A32" s="6">
        <v>15</v>
      </c>
      <c r="B32" s="6" t="s">
        <v>53</v>
      </c>
      <c r="C32" s="6" t="s">
        <v>163</v>
      </c>
      <c r="D32" s="6" t="s">
        <v>165</v>
      </c>
      <c r="E32" s="6" t="s">
        <v>166</v>
      </c>
      <c r="F32" s="6" t="s">
        <v>134</v>
      </c>
      <c r="G32" s="13">
        <v>2023</v>
      </c>
      <c r="H32" s="9" t="s">
        <v>230</v>
      </c>
      <c r="I32" s="237">
        <v>32</v>
      </c>
      <c r="J32" s="237">
        <v>60</v>
      </c>
      <c r="K32" s="237">
        <v>93</v>
      </c>
      <c r="L32" s="237">
        <v>110</v>
      </c>
    </row>
    <row r="33" spans="1:12" ht="15" x14ac:dyDescent="0.2">
      <c r="A33" s="6">
        <v>15</v>
      </c>
      <c r="B33" s="6" t="s">
        <v>53</v>
      </c>
      <c r="C33" s="6" t="s">
        <v>163</v>
      </c>
      <c r="D33" s="6" t="s">
        <v>165</v>
      </c>
      <c r="E33" s="6" t="s">
        <v>166</v>
      </c>
      <c r="F33" s="6" t="s">
        <v>134</v>
      </c>
      <c r="G33" s="13">
        <v>2024</v>
      </c>
      <c r="H33" s="9" t="s">
        <v>230</v>
      </c>
      <c r="I33" s="110">
        <v>36</v>
      </c>
      <c r="J33" s="110">
        <v>62</v>
      </c>
      <c r="K33" s="110">
        <v>98</v>
      </c>
      <c r="L33" s="237">
        <v>125</v>
      </c>
    </row>
    <row r="34" spans="1:12" ht="15" x14ac:dyDescent="0.2">
      <c r="A34" s="6">
        <v>15</v>
      </c>
      <c r="B34" s="6" t="s">
        <v>53</v>
      </c>
      <c r="C34" s="6" t="s">
        <v>163</v>
      </c>
      <c r="D34" s="6" t="s">
        <v>165</v>
      </c>
      <c r="E34" s="6" t="s">
        <v>166</v>
      </c>
      <c r="F34" s="6" t="s">
        <v>134</v>
      </c>
      <c r="G34" s="13">
        <v>2025</v>
      </c>
      <c r="H34" s="9" t="s">
        <v>230</v>
      </c>
      <c r="I34" s="112">
        <v>45</v>
      </c>
      <c r="J34" s="112">
        <v>103</v>
      </c>
      <c r="K34" s="112"/>
      <c r="L34" s="112"/>
    </row>
    <row r="35" spans="1:12" ht="15" x14ac:dyDescent="0.2">
      <c r="A35" s="6">
        <v>26</v>
      </c>
      <c r="B35" s="6" t="s">
        <v>52</v>
      </c>
      <c r="C35" s="6" t="s">
        <v>209</v>
      </c>
      <c r="D35" s="6" t="s">
        <v>211</v>
      </c>
      <c r="E35" s="6" t="s">
        <v>212</v>
      </c>
      <c r="F35" s="6" t="s">
        <v>134</v>
      </c>
      <c r="G35" s="13">
        <v>2021</v>
      </c>
      <c r="H35" s="9" t="s">
        <v>231</v>
      </c>
      <c r="I35" s="113"/>
      <c r="J35" s="113"/>
      <c r="K35" s="113"/>
      <c r="L35" s="238">
        <v>5</v>
      </c>
    </row>
    <row r="36" spans="1:12" ht="15" x14ac:dyDescent="0.2">
      <c r="A36" s="6">
        <v>26</v>
      </c>
      <c r="B36" s="6" t="s">
        <v>52</v>
      </c>
      <c r="C36" s="6" t="s">
        <v>209</v>
      </c>
      <c r="D36" s="6" t="s">
        <v>211</v>
      </c>
      <c r="E36" s="6" t="s">
        <v>212</v>
      </c>
      <c r="F36" s="6" t="s">
        <v>134</v>
      </c>
      <c r="G36" s="13">
        <v>2022</v>
      </c>
      <c r="H36" s="9" t="s">
        <v>231</v>
      </c>
      <c r="I36" s="113"/>
      <c r="J36" s="113"/>
      <c r="K36" s="113"/>
      <c r="L36" s="238">
        <v>7</v>
      </c>
    </row>
    <row r="37" spans="1:12" ht="15" x14ac:dyDescent="0.2">
      <c r="A37" s="6">
        <v>26</v>
      </c>
      <c r="B37" s="6" t="s">
        <v>52</v>
      </c>
      <c r="C37" s="6" t="s">
        <v>209</v>
      </c>
      <c r="D37" s="6" t="s">
        <v>211</v>
      </c>
      <c r="E37" s="6" t="s">
        <v>212</v>
      </c>
      <c r="F37" s="6" t="s">
        <v>134</v>
      </c>
      <c r="G37" s="13">
        <v>2023</v>
      </c>
      <c r="H37" s="9" t="s">
        <v>231</v>
      </c>
      <c r="I37" s="237">
        <v>17</v>
      </c>
      <c r="J37" s="237">
        <v>23</v>
      </c>
      <c r="K37" s="239">
        <v>68</v>
      </c>
      <c r="L37" s="239">
        <v>41</v>
      </c>
    </row>
    <row r="38" spans="1:12" ht="15" x14ac:dyDescent="0.2">
      <c r="A38" s="6">
        <v>26</v>
      </c>
      <c r="B38" s="6" t="s">
        <v>52</v>
      </c>
      <c r="C38" s="6" t="s">
        <v>209</v>
      </c>
      <c r="D38" s="6" t="s">
        <v>211</v>
      </c>
      <c r="E38" s="6" t="s">
        <v>212</v>
      </c>
      <c r="F38" s="6" t="s">
        <v>134</v>
      </c>
      <c r="G38" s="13">
        <v>2024</v>
      </c>
      <c r="H38" s="9" t="s">
        <v>231</v>
      </c>
      <c r="I38" s="110">
        <v>41</v>
      </c>
      <c r="J38" s="110">
        <v>41</v>
      </c>
      <c r="K38" s="238">
        <v>40</v>
      </c>
      <c r="L38" s="239">
        <v>46</v>
      </c>
    </row>
    <row r="39" spans="1:12" ht="15" x14ac:dyDescent="0.2">
      <c r="A39" s="6">
        <v>26</v>
      </c>
      <c r="B39" s="6" t="s">
        <v>52</v>
      </c>
      <c r="C39" s="6" t="s">
        <v>209</v>
      </c>
      <c r="D39" s="6" t="s">
        <v>211</v>
      </c>
      <c r="E39" s="6" t="s">
        <v>212</v>
      </c>
      <c r="F39" s="6" t="s">
        <v>134</v>
      </c>
      <c r="G39" s="13">
        <v>2025</v>
      </c>
      <c r="H39" s="9" t="s">
        <v>231</v>
      </c>
      <c r="I39" s="112">
        <v>0</v>
      </c>
      <c r="J39" s="112">
        <v>20</v>
      </c>
      <c r="K39" s="112"/>
      <c r="L39" s="112"/>
    </row>
    <row r="40" spans="1:12" x14ac:dyDescent="0.2">
      <c r="A40" s="12"/>
      <c r="B40" s="12"/>
      <c r="C40" s="12"/>
      <c r="D40" s="12"/>
      <c r="E40" s="12"/>
      <c r="F40" s="12"/>
    </row>
    <row r="41" spans="1:12" x14ac:dyDescent="0.2">
      <c r="A41" s="12"/>
      <c r="B41" s="12"/>
      <c r="C41" s="12"/>
      <c r="D41" s="12"/>
      <c r="E41" s="12"/>
      <c r="F41" s="12"/>
    </row>
    <row r="46" spans="1:12" x14ac:dyDescent="0.2">
      <c r="H46"/>
    </row>
    <row r="47" spans="1:12" x14ac:dyDescent="0.2">
      <c r="H47"/>
    </row>
    <row r="48" spans="1:12" x14ac:dyDescent="0.2">
      <c r="H48"/>
    </row>
    <row r="49" spans="8:8" x14ac:dyDescent="0.2">
      <c r="H49"/>
    </row>
    <row r="50" spans="8:8" x14ac:dyDescent="0.2">
      <c r="H50"/>
    </row>
    <row r="51" spans="8:8" x14ac:dyDescent="0.2">
      <c r="H51"/>
    </row>
    <row r="52" spans="8:8" x14ac:dyDescent="0.2">
      <c r="H52"/>
    </row>
    <row r="53" spans="8:8" x14ac:dyDescent="0.2">
      <c r="H53"/>
    </row>
  </sheetData>
  <autoFilter ref="A4:L39" xr:uid="{A0643378-F43D-4300-95B1-2F8DAF950E5F}">
    <sortState xmlns:xlrd2="http://schemas.microsoft.com/office/spreadsheetml/2017/richdata2" ref="A5:L39">
      <sortCondition ref="A7:A39"/>
      <sortCondition ref="G7:G39"/>
    </sortState>
  </autoFilter>
  <phoneticPr fontId="8" type="noConversion"/>
  <hyperlinks>
    <hyperlink ref="D1" location="'Tablas2_3 detalleEmbargo'!A1" display="Para desarrollar dato indicadores 7 y 8 ver hoja Tablas2_3 detalleEmbargo" xr:uid="{503E909B-1AD0-4971-AFEF-9BECD2A138E2}"/>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0AEAE-F974-4BA4-9692-A4EB05AE50EF}">
  <dimension ref="A1:L25"/>
  <sheetViews>
    <sheetView zoomScale="110" zoomScaleNormal="110" workbookViewId="0">
      <selection activeCell="C21" sqref="C21"/>
    </sheetView>
  </sheetViews>
  <sheetFormatPr baseColWidth="10" defaultColWidth="11.3984375" defaultRowHeight="14" x14ac:dyDescent="0.2"/>
  <cols>
    <col min="1" max="1" width="3" bestFit="1" customWidth="1"/>
    <col min="2" max="2" width="30.59765625" customWidth="1"/>
    <col min="3" max="3" width="43" customWidth="1"/>
    <col min="4" max="4" width="27.796875" customWidth="1"/>
    <col min="5" max="5" width="31.59765625" customWidth="1"/>
    <col min="6" max="6" width="17.3984375" customWidth="1"/>
    <col min="7" max="7" width="6.59765625" customWidth="1"/>
    <col min="8" max="8" width="32.59765625" style="8" customWidth="1"/>
    <col min="9" max="9" width="8.3984375" customWidth="1"/>
    <col min="10" max="10" width="7" customWidth="1"/>
    <col min="11" max="11" width="9.19921875" customWidth="1"/>
    <col min="12" max="12" width="10.796875" customWidth="1"/>
  </cols>
  <sheetData>
    <row r="1" spans="1:12" ht="21" x14ac:dyDescent="0.25">
      <c r="B1" s="15" t="s">
        <v>6</v>
      </c>
    </row>
    <row r="2" spans="1:12" x14ac:dyDescent="0.2">
      <c r="B2" s="99" t="s">
        <v>83</v>
      </c>
      <c r="C2" s="99" t="s">
        <v>36</v>
      </c>
    </row>
    <row r="5" spans="1:12" s="8" customFormat="1" ht="40" x14ac:dyDescent="0.2">
      <c r="A5" s="90" t="s">
        <v>79</v>
      </c>
      <c r="B5" s="90" t="s">
        <v>80</v>
      </c>
      <c r="C5" s="90" t="s">
        <v>18</v>
      </c>
      <c r="D5" s="90" t="s">
        <v>214</v>
      </c>
      <c r="E5" s="91" t="s">
        <v>215</v>
      </c>
      <c r="F5" s="90" t="s">
        <v>216</v>
      </c>
      <c r="G5" s="14" t="s">
        <v>217</v>
      </c>
      <c r="H5" s="14" t="s">
        <v>218</v>
      </c>
      <c r="I5" s="108" t="s">
        <v>219</v>
      </c>
      <c r="J5" s="108" t="s">
        <v>220</v>
      </c>
      <c r="K5" s="108" t="s">
        <v>221</v>
      </c>
      <c r="L5" s="108" t="s">
        <v>222</v>
      </c>
    </row>
    <row r="6" spans="1:12" s="8" customFormat="1" x14ac:dyDescent="0.2">
      <c r="A6" s="4">
        <v>11</v>
      </c>
      <c r="B6" s="4" t="s">
        <v>40</v>
      </c>
      <c r="C6" s="4" t="s">
        <v>147</v>
      </c>
      <c r="D6" s="4" t="s">
        <v>232</v>
      </c>
      <c r="E6" s="19" t="s">
        <v>233</v>
      </c>
      <c r="F6" s="7" t="s">
        <v>151</v>
      </c>
      <c r="G6" s="2">
        <v>2021</v>
      </c>
      <c r="H6" s="3" t="s">
        <v>234</v>
      </c>
      <c r="I6" s="52"/>
      <c r="J6" s="53"/>
      <c r="K6" s="53"/>
      <c r="L6" s="29">
        <v>2756</v>
      </c>
    </row>
    <row r="7" spans="1:12" s="8" customFormat="1" x14ac:dyDescent="0.2">
      <c r="A7" s="4">
        <v>11</v>
      </c>
      <c r="B7" s="4" t="s">
        <v>40</v>
      </c>
      <c r="C7" s="4" t="s">
        <v>147</v>
      </c>
      <c r="D7" s="4" t="s">
        <v>232</v>
      </c>
      <c r="E7" s="19" t="s">
        <v>233</v>
      </c>
      <c r="F7" s="7" t="s">
        <v>151</v>
      </c>
      <c r="G7" s="2">
        <v>2022</v>
      </c>
      <c r="H7" s="3" t="s">
        <v>234</v>
      </c>
      <c r="I7" s="52"/>
      <c r="J7" s="53"/>
      <c r="K7" s="53"/>
      <c r="L7" s="29">
        <v>2331</v>
      </c>
    </row>
    <row r="8" spans="1:12" s="8" customFormat="1" x14ac:dyDescent="0.2">
      <c r="A8" s="4">
        <v>11</v>
      </c>
      <c r="B8" s="4" t="s">
        <v>40</v>
      </c>
      <c r="C8" s="4" t="s">
        <v>147</v>
      </c>
      <c r="D8" s="4" t="s">
        <v>232</v>
      </c>
      <c r="E8" s="19" t="s">
        <v>233</v>
      </c>
      <c r="F8" s="7" t="s">
        <v>151</v>
      </c>
      <c r="G8" s="2">
        <v>2023</v>
      </c>
      <c r="H8" s="3" t="s">
        <v>234</v>
      </c>
      <c r="I8" s="29">
        <v>620</v>
      </c>
      <c r="J8" s="29">
        <v>960</v>
      </c>
      <c r="K8" s="29">
        <v>1864</v>
      </c>
      <c r="L8" s="29">
        <v>2217</v>
      </c>
    </row>
    <row r="9" spans="1:12" s="8" customFormat="1" x14ac:dyDescent="0.2">
      <c r="A9" s="4">
        <v>11</v>
      </c>
      <c r="B9" s="4" t="s">
        <v>40</v>
      </c>
      <c r="C9" s="4" t="s">
        <v>147</v>
      </c>
      <c r="D9" s="4" t="s">
        <v>232</v>
      </c>
      <c r="E9" s="19" t="s">
        <v>233</v>
      </c>
      <c r="F9" s="7" t="s">
        <v>151</v>
      </c>
      <c r="G9" s="2">
        <v>2024</v>
      </c>
      <c r="H9" s="3" t="s">
        <v>234</v>
      </c>
      <c r="I9" s="88">
        <v>669</v>
      </c>
      <c r="J9" s="88">
        <v>1335</v>
      </c>
      <c r="K9" s="88">
        <v>1983</v>
      </c>
      <c r="L9" s="88">
        <v>2317</v>
      </c>
    </row>
    <row r="10" spans="1:12" x14ac:dyDescent="0.2">
      <c r="A10" s="4">
        <v>11</v>
      </c>
      <c r="B10" s="4" t="s">
        <v>40</v>
      </c>
      <c r="C10" s="4" t="s">
        <v>147</v>
      </c>
      <c r="D10" s="4" t="s">
        <v>232</v>
      </c>
      <c r="E10" s="19" t="s">
        <v>233</v>
      </c>
      <c r="F10" s="7" t="s">
        <v>151</v>
      </c>
      <c r="G10" s="2">
        <v>2025</v>
      </c>
      <c r="H10" s="3" t="s">
        <v>234</v>
      </c>
      <c r="I10" s="2"/>
      <c r="J10" s="2"/>
      <c r="K10" s="2"/>
      <c r="L10" s="2"/>
    </row>
    <row r="11" spans="1:12" x14ac:dyDescent="0.2">
      <c r="A11" s="6">
        <v>12</v>
      </c>
      <c r="B11" s="6" t="s">
        <v>39</v>
      </c>
      <c r="C11" s="6" t="s">
        <v>152</v>
      </c>
      <c r="D11" s="6" t="s">
        <v>154</v>
      </c>
      <c r="E11" s="6" t="s">
        <v>155</v>
      </c>
      <c r="F11" s="11" t="s">
        <v>151</v>
      </c>
      <c r="G11" s="2">
        <v>2021</v>
      </c>
      <c r="H11" s="3" t="s">
        <v>235</v>
      </c>
      <c r="I11" s="89"/>
      <c r="J11" s="89"/>
      <c r="K11" s="89"/>
      <c r="L11" s="31">
        <v>2078</v>
      </c>
    </row>
    <row r="12" spans="1:12" x14ac:dyDescent="0.2">
      <c r="A12" s="6">
        <v>12</v>
      </c>
      <c r="B12" s="6" t="s">
        <v>39</v>
      </c>
      <c r="C12" s="6" t="s">
        <v>152</v>
      </c>
      <c r="D12" s="6" t="s">
        <v>154</v>
      </c>
      <c r="E12" s="6" t="s">
        <v>155</v>
      </c>
      <c r="F12" s="11" t="s">
        <v>151</v>
      </c>
      <c r="G12" s="2">
        <v>2022</v>
      </c>
      <c r="H12" s="3" t="s">
        <v>235</v>
      </c>
      <c r="I12" s="54"/>
      <c r="J12" s="54"/>
      <c r="K12" s="54"/>
      <c r="L12" s="30">
        <v>1804</v>
      </c>
    </row>
    <row r="13" spans="1:12" x14ac:dyDescent="0.2">
      <c r="A13" s="6">
        <v>12</v>
      </c>
      <c r="B13" s="6" t="s">
        <v>39</v>
      </c>
      <c r="C13" s="6" t="s">
        <v>152</v>
      </c>
      <c r="D13" s="6" t="s">
        <v>154</v>
      </c>
      <c r="E13" s="6" t="s">
        <v>155</v>
      </c>
      <c r="F13" s="11" t="s">
        <v>151</v>
      </c>
      <c r="G13" s="2">
        <v>2023</v>
      </c>
      <c r="H13" s="3" t="s">
        <v>235</v>
      </c>
      <c r="I13" s="30">
        <v>439</v>
      </c>
      <c r="J13" s="30">
        <v>663</v>
      </c>
      <c r="K13" s="30">
        <v>1408</v>
      </c>
      <c r="L13" s="30">
        <v>1652</v>
      </c>
    </row>
    <row r="14" spans="1:12" x14ac:dyDescent="0.2">
      <c r="A14" s="6">
        <v>12</v>
      </c>
      <c r="B14" s="6" t="s">
        <v>39</v>
      </c>
      <c r="C14" s="6" t="s">
        <v>152</v>
      </c>
      <c r="D14" s="6" t="s">
        <v>154</v>
      </c>
      <c r="E14" s="6" t="s">
        <v>155</v>
      </c>
      <c r="F14" s="11" t="s">
        <v>151</v>
      </c>
      <c r="G14" s="2">
        <v>2024</v>
      </c>
      <c r="H14" s="3" t="s">
        <v>235</v>
      </c>
      <c r="I14" s="30">
        <v>417</v>
      </c>
      <c r="J14" s="30">
        <v>901</v>
      </c>
      <c r="K14" s="30">
        <v>1408</v>
      </c>
      <c r="L14" s="30">
        <v>1689</v>
      </c>
    </row>
    <row r="15" spans="1:12" x14ac:dyDescent="0.2">
      <c r="A15" s="6">
        <v>12</v>
      </c>
      <c r="B15" s="6" t="s">
        <v>39</v>
      </c>
      <c r="C15" s="6" t="s">
        <v>152</v>
      </c>
      <c r="D15" s="6" t="s">
        <v>154</v>
      </c>
      <c r="E15" s="6" t="s">
        <v>155</v>
      </c>
      <c r="F15" s="11" t="s">
        <v>151</v>
      </c>
      <c r="G15" s="2">
        <v>2025</v>
      </c>
      <c r="H15" s="3" t="s">
        <v>235</v>
      </c>
      <c r="I15" s="2"/>
      <c r="J15" s="2"/>
      <c r="K15" s="2"/>
      <c r="L15" s="2"/>
    </row>
    <row r="16" spans="1:12" ht="14.25" customHeight="1" x14ac:dyDescent="0.2">
      <c r="A16" s="6">
        <v>13</v>
      </c>
      <c r="B16" s="6" t="s">
        <v>37</v>
      </c>
      <c r="C16" s="6" t="s">
        <v>156</v>
      </c>
      <c r="D16" s="6" t="s">
        <v>158</v>
      </c>
      <c r="E16" s="6" t="s">
        <v>159</v>
      </c>
      <c r="F16" s="11" t="s">
        <v>151</v>
      </c>
      <c r="G16" s="2">
        <v>2021</v>
      </c>
      <c r="H16" s="3" t="s">
        <v>236</v>
      </c>
      <c r="I16" s="54"/>
      <c r="J16" s="54"/>
      <c r="K16" s="54"/>
      <c r="L16" s="29">
        <v>58</v>
      </c>
    </row>
    <row r="17" spans="1:12" ht="14.25" customHeight="1" x14ac:dyDescent="0.2">
      <c r="A17" s="6">
        <v>13</v>
      </c>
      <c r="B17" s="6" t="s">
        <v>37</v>
      </c>
      <c r="C17" s="6" t="s">
        <v>156</v>
      </c>
      <c r="D17" s="6" t="s">
        <v>158</v>
      </c>
      <c r="E17" s="6" t="s">
        <v>159</v>
      </c>
      <c r="F17" s="11" t="s">
        <v>151</v>
      </c>
      <c r="G17" s="2">
        <v>2022</v>
      </c>
      <c r="H17" s="3" t="s">
        <v>236</v>
      </c>
      <c r="I17" s="54"/>
      <c r="J17" s="54"/>
      <c r="K17" s="54"/>
      <c r="L17" s="29">
        <v>14</v>
      </c>
    </row>
    <row r="18" spans="1:12" ht="14.25" customHeight="1" x14ac:dyDescent="0.2">
      <c r="A18" s="6">
        <v>13</v>
      </c>
      <c r="B18" s="6" t="s">
        <v>37</v>
      </c>
      <c r="C18" s="6" t="s">
        <v>156</v>
      </c>
      <c r="D18" s="6" t="s">
        <v>158</v>
      </c>
      <c r="E18" s="6" t="s">
        <v>159</v>
      </c>
      <c r="F18" s="11" t="s">
        <v>151</v>
      </c>
      <c r="G18" s="2">
        <v>2023</v>
      </c>
      <c r="H18" s="3" t="s">
        <v>236</v>
      </c>
      <c r="I18" s="30">
        <v>9</v>
      </c>
      <c r="J18" s="30">
        <v>14</v>
      </c>
      <c r="K18" s="30">
        <v>17</v>
      </c>
      <c r="L18" s="30">
        <v>163</v>
      </c>
    </row>
    <row r="19" spans="1:12" ht="14.25" customHeight="1" x14ac:dyDescent="0.2">
      <c r="A19" s="6">
        <v>13</v>
      </c>
      <c r="B19" s="6" t="s">
        <v>37</v>
      </c>
      <c r="C19" s="6" t="s">
        <v>156</v>
      </c>
      <c r="D19" s="6" t="s">
        <v>158</v>
      </c>
      <c r="E19" s="6" t="s">
        <v>159</v>
      </c>
      <c r="F19" s="11" t="s">
        <v>151</v>
      </c>
      <c r="G19" s="2">
        <v>2024</v>
      </c>
      <c r="H19" s="3" t="s">
        <v>236</v>
      </c>
      <c r="I19" s="30">
        <v>492</v>
      </c>
      <c r="J19" s="30">
        <v>600</v>
      </c>
      <c r="K19" s="30">
        <v>732</v>
      </c>
      <c r="L19" s="30">
        <v>789</v>
      </c>
    </row>
    <row r="20" spans="1:12" ht="14.25" customHeight="1" x14ac:dyDescent="0.2">
      <c r="A20" s="6">
        <v>13</v>
      </c>
      <c r="B20" s="6" t="s">
        <v>37</v>
      </c>
      <c r="C20" s="6" t="s">
        <v>156</v>
      </c>
      <c r="D20" s="6" t="s">
        <v>158</v>
      </c>
      <c r="E20" s="6" t="s">
        <v>159</v>
      </c>
      <c r="F20" s="11" t="s">
        <v>151</v>
      </c>
      <c r="G20" s="2">
        <v>2025</v>
      </c>
      <c r="H20" s="3" t="s">
        <v>236</v>
      </c>
      <c r="I20" s="2"/>
      <c r="J20" s="2"/>
      <c r="K20" s="2"/>
      <c r="L20" s="2"/>
    </row>
    <row r="21" spans="1:12" ht="14.25" customHeight="1" x14ac:dyDescent="0.2">
      <c r="A21" s="6">
        <v>14</v>
      </c>
      <c r="B21" s="6" t="s">
        <v>38</v>
      </c>
      <c r="C21" s="6" t="s">
        <v>160</v>
      </c>
      <c r="D21" s="6" t="s">
        <v>237</v>
      </c>
      <c r="E21" s="6" t="s">
        <v>159</v>
      </c>
      <c r="F21" s="11" t="s">
        <v>151</v>
      </c>
      <c r="G21" s="2">
        <v>2021</v>
      </c>
      <c r="H21" s="3" t="s">
        <v>238</v>
      </c>
      <c r="I21" s="54"/>
      <c r="J21" s="54"/>
      <c r="K21" s="54"/>
      <c r="L21" s="30">
        <v>43</v>
      </c>
    </row>
    <row r="22" spans="1:12" ht="14.25" customHeight="1" x14ac:dyDescent="0.2">
      <c r="A22" s="6">
        <v>14</v>
      </c>
      <c r="B22" s="6" t="s">
        <v>38</v>
      </c>
      <c r="C22" s="6" t="s">
        <v>160</v>
      </c>
      <c r="D22" s="6" t="s">
        <v>237</v>
      </c>
      <c r="E22" s="6" t="s">
        <v>159</v>
      </c>
      <c r="F22" s="11" t="s">
        <v>151</v>
      </c>
      <c r="G22" s="2">
        <v>2022</v>
      </c>
      <c r="H22" s="3" t="s">
        <v>238</v>
      </c>
      <c r="I22" s="54"/>
      <c r="J22" s="54"/>
      <c r="K22" s="54"/>
      <c r="L22" s="30">
        <v>14</v>
      </c>
    </row>
    <row r="23" spans="1:12" ht="14.25" customHeight="1" x14ac:dyDescent="0.2">
      <c r="A23" s="6">
        <v>14</v>
      </c>
      <c r="B23" s="6" t="s">
        <v>38</v>
      </c>
      <c r="C23" s="6" t="s">
        <v>160</v>
      </c>
      <c r="D23" s="6" t="s">
        <v>237</v>
      </c>
      <c r="E23" s="6" t="s">
        <v>159</v>
      </c>
      <c r="F23" s="11" t="s">
        <v>151</v>
      </c>
      <c r="G23" s="2">
        <v>2023</v>
      </c>
      <c r="H23" s="3" t="s">
        <v>238</v>
      </c>
      <c r="I23" s="30">
        <v>8</v>
      </c>
      <c r="J23" s="30">
        <v>13</v>
      </c>
      <c r="K23" s="30">
        <v>16</v>
      </c>
      <c r="L23" s="30">
        <v>163</v>
      </c>
    </row>
    <row r="24" spans="1:12" ht="14.25" customHeight="1" x14ac:dyDescent="0.2">
      <c r="A24" s="6">
        <v>14</v>
      </c>
      <c r="B24" s="6" t="s">
        <v>38</v>
      </c>
      <c r="C24" s="6" t="s">
        <v>160</v>
      </c>
      <c r="D24" s="6" t="s">
        <v>237</v>
      </c>
      <c r="E24" s="6" t="s">
        <v>159</v>
      </c>
      <c r="F24" s="11" t="s">
        <v>151</v>
      </c>
      <c r="G24" s="2">
        <v>2024</v>
      </c>
      <c r="H24" s="3" t="s">
        <v>238</v>
      </c>
      <c r="I24" s="30">
        <v>169</v>
      </c>
      <c r="J24" s="30">
        <v>169</v>
      </c>
      <c r="K24" s="30">
        <v>322</v>
      </c>
      <c r="L24" s="30">
        <v>377</v>
      </c>
    </row>
    <row r="25" spans="1:12" ht="14.25" customHeight="1" x14ac:dyDescent="0.2">
      <c r="A25" s="6">
        <v>14</v>
      </c>
      <c r="B25" s="6" t="s">
        <v>38</v>
      </c>
      <c r="C25" s="6" t="s">
        <v>160</v>
      </c>
      <c r="D25" s="6" t="s">
        <v>237</v>
      </c>
      <c r="E25" s="6" t="s">
        <v>159</v>
      </c>
      <c r="F25" s="11" t="s">
        <v>151</v>
      </c>
      <c r="G25" s="2">
        <v>2025</v>
      </c>
      <c r="H25" s="3" t="s">
        <v>238</v>
      </c>
      <c r="I25" s="2"/>
      <c r="J25" s="2"/>
      <c r="K25" s="2"/>
      <c r="L25" s="2"/>
    </row>
  </sheetData>
  <autoFilter ref="A5:L25" xr:uid="{0440AEAE-F974-4BA4-9692-A4EB05AE50EF}"/>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C3D9-26C8-4CB5-B481-ABAFB0CC9EB9}">
  <dimension ref="A1:L51"/>
  <sheetViews>
    <sheetView topLeftCell="D3" zoomScale="110" zoomScaleNormal="110" workbookViewId="0">
      <selection activeCell="L16" sqref="L16"/>
    </sheetView>
  </sheetViews>
  <sheetFormatPr baseColWidth="10" defaultColWidth="11.3984375" defaultRowHeight="14" x14ac:dyDescent="0.2"/>
  <cols>
    <col min="1" max="1" width="4.796875" customWidth="1"/>
    <col min="2" max="2" width="11.19921875" customWidth="1"/>
    <col min="3" max="3" width="41.19921875" customWidth="1"/>
    <col min="4" max="4" width="20.19921875" customWidth="1"/>
    <col min="5" max="5" width="19.19921875" customWidth="1"/>
    <col min="6" max="6" width="20.19921875" customWidth="1"/>
    <col min="7" max="7" width="7.19921875" customWidth="1"/>
    <col min="8" max="8" width="73.19921875" style="8" customWidth="1"/>
    <col min="9" max="9" width="8.796875" customWidth="1"/>
    <col min="10" max="10" width="8.3984375" customWidth="1"/>
    <col min="11" max="11" width="9.796875" customWidth="1"/>
    <col min="12" max="12" width="11.19921875" customWidth="1"/>
  </cols>
  <sheetData>
    <row r="1" spans="1:12" ht="21" x14ac:dyDescent="0.25">
      <c r="B1" s="15" t="s">
        <v>6</v>
      </c>
    </row>
    <row r="2" spans="1:12" x14ac:dyDescent="0.2">
      <c r="B2" s="99" t="s">
        <v>83</v>
      </c>
      <c r="C2" s="99" t="s">
        <v>23</v>
      </c>
    </row>
    <row r="4" spans="1:12" s="8" customFormat="1" ht="40" x14ac:dyDescent="0.2">
      <c r="A4" s="90" t="s">
        <v>79</v>
      </c>
      <c r="B4" s="90" t="s">
        <v>80</v>
      </c>
      <c r="C4" s="90" t="s">
        <v>18</v>
      </c>
      <c r="D4" s="90" t="s">
        <v>214</v>
      </c>
      <c r="E4" s="91" t="s">
        <v>215</v>
      </c>
      <c r="F4" s="90" t="s">
        <v>216</v>
      </c>
      <c r="G4" s="14" t="s">
        <v>217</v>
      </c>
      <c r="H4" s="14" t="s">
        <v>218</v>
      </c>
      <c r="I4" s="108" t="s">
        <v>219</v>
      </c>
      <c r="J4" s="14" t="s">
        <v>220</v>
      </c>
      <c r="K4" s="14" t="s">
        <v>221</v>
      </c>
      <c r="L4" s="14" t="s">
        <v>222</v>
      </c>
    </row>
    <row r="5" spans="1:12" s="8" customFormat="1" ht="15" x14ac:dyDescent="0.2">
      <c r="A5" s="6">
        <v>16</v>
      </c>
      <c r="B5" s="6" t="s">
        <v>239</v>
      </c>
      <c r="C5" s="6" t="s">
        <v>167</v>
      </c>
      <c r="D5" s="6" t="s">
        <v>169</v>
      </c>
      <c r="E5" s="6" t="s">
        <v>170</v>
      </c>
      <c r="F5" s="11" t="s">
        <v>151</v>
      </c>
      <c r="G5" s="2">
        <v>2021</v>
      </c>
      <c r="H5" s="9" t="s">
        <v>240</v>
      </c>
      <c r="I5" s="52"/>
      <c r="J5" s="53"/>
      <c r="K5" s="93"/>
      <c r="L5" s="95">
        <v>8926</v>
      </c>
    </row>
    <row r="6" spans="1:12" s="8" customFormat="1" ht="15" x14ac:dyDescent="0.2">
      <c r="A6" s="6">
        <v>16</v>
      </c>
      <c r="B6" s="6" t="s">
        <v>239</v>
      </c>
      <c r="C6" s="6" t="s">
        <v>167</v>
      </c>
      <c r="D6" s="6" t="s">
        <v>169</v>
      </c>
      <c r="E6" s="6" t="s">
        <v>170</v>
      </c>
      <c r="F6" s="11" t="s">
        <v>151</v>
      </c>
      <c r="G6" s="2">
        <v>2022</v>
      </c>
      <c r="H6" s="9" t="s">
        <v>240</v>
      </c>
      <c r="I6" s="52"/>
      <c r="J6" s="53"/>
      <c r="K6" s="93"/>
      <c r="L6" s="95">
        <v>24784</v>
      </c>
    </row>
    <row r="7" spans="1:12" s="8" customFormat="1" ht="15" x14ac:dyDescent="0.2">
      <c r="A7" s="6">
        <v>16</v>
      </c>
      <c r="B7" s="6" t="s">
        <v>239</v>
      </c>
      <c r="C7" s="6" t="s">
        <v>167</v>
      </c>
      <c r="D7" s="6" t="s">
        <v>169</v>
      </c>
      <c r="E7" s="6" t="s">
        <v>170</v>
      </c>
      <c r="F7" s="11" t="s">
        <v>151</v>
      </c>
      <c r="G7" s="2">
        <v>2023</v>
      </c>
      <c r="H7" s="9" t="s">
        <v>240</v>
      </c>
      <c r="I7" s="32">
        <v>4518</v>
      </c>
      <c r="J7" s="32">
        <v>10635</v>
      </c>
      <c r="K7" s="97">
        <v>16743</v>
      </c>
      <c r="L7" s="96">
        <v>20318</v>
      </c>
    </row>
    <row r="8" spans="1:12" s="8" customFormat="1" ht="15" x14ac:dyDescent="0.2">
      <c r="A8" s="6">
        <v>16</v>
      </c>
      <c r="B8" s="6" t="s">
        <v>239</v>
      </c>
      <c r="C8" s="6" t="s">
        <v>167</v>
      </c>
      <c r="D8" s="6" t="s">
        <v>169</v>
      </c>
      <c r="E8" s="6" t="s">
        <v>170</v>
      </c>
      <c r="F8" s="11" t="s">
        <v>151</v>
      </c>
      <c r="G8" s="2">
        <v>2024</v>
      </c>
      <c r="H8" s="9" t="s">
        <v>240</v>
      </c>
      <c r="I8" s="32">
        <v>5819</v>
      </c>
      <c r="J8" s="32">
        <v>13532</v>
      </c>
      <c r="K8" s="97">
        <v>21119</v>
      </c>
      <c r="L8" s="96">
        <v>24772</v>
      </c>
    </row>
    <row r="9" spans="1:12" ht="15" x14ac:dyDescent="0.2">
      <c r="A9" s="6">
        <v>16</v>
      </c>
      <c r="B9" s="6" t="s">
        <v>239</v>
      </c>
      <c r="C9" s="6" t="s">
        <v>167</v>
      </c>
      <c r="D9" s="6" t="s">
        <v>169</v>
      </c>
      <c r="E9" s="6" t="s">
        <v>170</v>
      </c>
      <c r="F9" s="11" t="s">
        <v>151</v>
      </c>
      <c r="G9" s="2">
        <v>2025</v>
      </c>
      <c r="H9" s="9" t="s">
        <v>240</v>
      </c>
      <c r="I9" s="2"/>
      <c r="J9" s="2"/>
      <c r="K9" s="94"/>
      <c r="L9" s="2"/>
    </row>
    <row r="10" spans="1:12" ht="15" x14ac:dyDescent="0.2">
      <c r="A10" s="20" t="s">
        <v>27</v>
      </c>
      <c r="B10" s="6" t="s">
        <v>241</v>
      </c>
      <c r="C10" s="6" t="s">
        <v>167</v>
      </c>
      <c r="D10" s="6" t="s">
        <v>169</v>
      </c>
      <c r="E10" s="6" t="s">
        <v>171</v>
      </c>
      <c r="F10" s="11" t="s">
        <v>151</v>
      </c>
      <c r="G10" s="2">
        <v>2021</v>
      </c>
      <c r="H10" s="9" t="s">
        <v>242</v>
      </c>
      <c r="I10" s="54"/>
      <c r="J10" s="54"/>
      <c r="K10" s="98"/>
      <c r="L10" s="95">
        <v>7239</v>
      </c>
    </row>
    <row r="11" spans="1:12" ht="15" x14ac:dyDescent="0.2">
      <c r="A11" s="20" t="s">
        <v>27</v>
      </c>
      <c r="B11" s="6" t="s">
        <v>241</v>
      </c>
      <c r="C11" s="6" t="s">
        <v>167</v>
      </c>
      <c r="D11" s="6" t="s">
        <v>169</v>
      </c>
      <c r="E11" s="6" t="s">
        <v>171</v>
      </c>
      <c r="F11" s="11" t="s">
        <v>151</v>
      </c>
      <c r="G11" s="2">
        <v>2022</v>
      </c>
      <c r="H11" s="9" t="s">
        <v>242</v>
      </c>
      <c r="I11" s="54"/>
      <c r="J11" s="54"/>
      <c r="K11" s="98"/>
      <c r="L11" s="95">
        <v>20196</v>
      </c>
    </row>
    <row r="12" spans="1:12" ht="15" x14ac:dyDescent="0.2">
      <c r="A12" s="20" t="s">
        <v>27</v>
      </c>
      <c r="B12" s="6" t="s">
        <v>241</v>
      </c>
      <c r="C12" s="6" t="s">
        <v>167</v>
      </c>
      <c r="D12" s="6" t="s">
        <v>169</v>
      </c>
      <c r="E12" s="6" t="s">
        <v>171</v>
      </c>
      <c r="F12" s="11" t="s">
        <v>151</v>
      </c>
      <c r="G12" s="2">
        <v>2023</v>
      </c>
      <c r="H12" s="9" t="s">
        <v>242</v>
      </c>
      <c r="I12" s="92">
        <v>4208</v>
      </c>
      <c r="J12" s="29">
        <v>7549</v>
      </c>
      <c r="K12" s="29">
        <v>12558</v>
      </c>
      <c r="L12" s="101">
        <v>15332</v>
      </c>
    </row>
    <row r="13" spans="1:12" ht="15" x14ac:dyDescent="0.2">
      <c r="A13" s="20" t="s">
        <v>27</v>
      </c>
      <c r="B13" s="6" t="s">
        <v>241</v>
      </c>
      <c r="C13" s="6" t="s">
        <v>167</v>
      </c>
      <c r="D13" s="6" t="s">
        <v>169</v>
      </c>
      <c r="E13" s="6" t="s">
        <v>171</v>
      </c>
      <c r="F13" s="11" t="s">
        <v>151</v>
      </c>
      <c r="G13" s="2">
        <v>2024</v>
      </c>
      <c r="H13" s="9" t="s">
        <v>242</v>
      </c>
      <c r="I13" s="88">
        <v>3777</v>
      </c>
      <c r="J13" s="29">
        <v>10613</v>
      </c>
      <c r="K13" s="29">
        <v>16454</v>
      </c>
      <c r="L13" s="100">
        <v>20884</v>
      </c>
    </row>
    <row r="14" spans="1:12" ht="15" x14ac:dyDescent="0.2">
      <c r="A14" s="20" t="s">
        <v>27</v>
      </c>
      <c r="B14" s="6" t="s">
        <v>241</v>
      </c>
      <c r="C14" s="6" t="s">
        <v>167</v>
      </c>
      <c r="D14" s="6" t="s">
        <v>169</v>
      </c>
      <c r="E14" s="6" t="s">
        <v>171</v>
      </c>
      <c r="F14" s="11" t="s">
        <v>151</v>
      </c>
      <c r="G14" s="2">
        <v>2025</v>
      </c>
      <c r="H14" s="9" t="s">
        <v>242</v>
      </c>
      <c r="I14" s="2"/>
      <c r="J14" s="2"/>
      <c r="K14" s="94"/>
      <c r="L14" s="2"/>
    </row>
    <row r="15" spans="1:12" ht="15" x14ac:dyDescent="0.2">
      <c r="A15" s="20" t="s">
        <v>29</v>
      </c>
      <c r="B15" s="6" t="s">
        <v>243</v>
      </c>
      <c r="C15" s="6" t="s">
        <v>167</v>
      </c>
      <c r="D15" s="6" t="s">
        <v>169</v>
      </c>
      <c r="E15" s="6" t="s">
        <v>172</v>
      </c>
      <c r="F15" s="11" t="s">
        <v>151</v>
      </c>
      <c r="G15" s="2">
        <v>2021</v>
      </c>
      <c r="H15" s="9" t="s">
        <v>244</v>
      </c>
      <c r="I15" s="54"/>
      <c r="J15" s="54"/>
      <c r="K15" s="98"/>
      <c r="L15" s="95">
        <v>43</v>
      </c>
    </row>
    <row r="16" spans="1:12" ht="15" x14ac:dyDescent="0.2">
      <c r="A16" s="20" t="s">
        <v>29</v>
      </c>
      <c r="B16" s="6" t="s">
        <v>243</v>
      </c>
      <c r="C16" s="6" t="s">
        <v>167</v>
      </c>
      <c r="D16" s="6" t="s">
        <v>169</v>
      </c>
      <c r="E16" s="6" t="s">
        <v>172</v>
      </c>
      <c r="F16" s="11" t="s">
        <v>151</v>
      </c>
      <c r="G16" s="2">
        <v>2022</v>
      </c>
      <c r="H16" s="9" t="s">
        <v>244</v>
      </c>
      <c r="I16" s="54"/>
      <c r="J16" s="54"/>
      <c r="K16" s="98"/>
      <c r="L16" s="95">
        <v>26</v>
      </c>
    </row>
    <row r="17" spans="1:12" ht="15" x14ac:dyDescent="0.2">
      <c r="A17" s="20" t="s">
        <v>29</v>
      </c>
      <c r="B17" s="6" t="s">
        <v>243</v>
      </c>
      <c r="C17" s="6" t="s">
        <v>167</v>
      </c>
      <c r="D17" s="6" t="s">
        <v>169</v>
      </c>
      <c r="E17" s="6" t="s">
        <v>172</v>
      </c>
      <c r="F17" s="11" t="s">
        <v>151</v>
      </c>
      <c r="G17" s="2">
        <v>2023</v>
      </c>
      <c r="H17" s="9" t="s">
        <v>244</v>
      </c>
      <c r="I17" s="102">
        <v>25</v>
      </c>
      <c r="J17" s="103">
        <v>32</v>
      </c>
      <c r="K17" s="103">
        <v>36</v>
      </c>
      <c r="L17" s="2">
        <v>37</v>
      </c>
    </row>
    <row r="18" spans="1:12" ht="15" x14ac:dyDescent="0.2">
      <c r="A18" s="20" t="s">
        <v>29</v>
      </c>
      <c r="B18" s="6" t="s">
        <v>243</v>
      </c>
      <c r="C18" s="6" t="s">
        <v>167</v>
      </c>
      <c r="D18" s="6" t="s">
        <v>169</v>
      </c>
      <c r="E18" s="6" t="s">
        <v>172</v>
      </c>
      <c r="F18" s="11" t="s">
        <v>151</v>
      </c>
      <c r="G18" s="2">
        <v>2024</v>
      </c>
      <c r="H18" s="9" t="s">
        <v>244</v>
      </c>
      <c r="I18" s="104">
        <v>2</v>
      </c>
      <c r="J18" s="105">
        <v>20</v>
      </c>
      <c r="K18" s="103">
        <v>41</v>
      </c>
      <c r="L18" s="106">
        <v>49</v>
      </c>
    </row>
    <row r="19" spans="1:12" ht="15" x14ac:dyDescent="0.2">
      <c r="A19" s="20" t="s">
        <v>29</v>
      </c>
      <c r="B19" s="6" t="s">
        <v>243</v>
      </c>
      <c r="C19" s="6" t="s">
        <v>167</v>
      </c>
      <c r="D19" s="6" t="s">
        <v>169</v>
      </c>
      <c r="E19" s="6" t="s">
        <v>172</v>
      </c>
      <c r="F19" s="11" t="s">
        <v>151</v>
      </c>
      <c r="G19" s="2">
        <v>2025</v>
      </c>
      <c r="H19" s="9" t="s">
        <v>244</v>
      </c>
      <c r="I19" s="2"/>
      <c r="J19" s="2"/>
      <c r="K19" s="94"/>
      <c r="L19" s="2"/>
    </row>
    <row r="21" spans="1:12" ht="15" x14ac:dyDescent="0.2">
      <c r="C21" s="307" t="s">
        <v>245</v>
      </c>
    </row>
    <row r="22" spans="1:12" ht="40" x14ac:dyDescent="0.2">
      <c r="A22" s="90" t="s">
        <v>79</v>
      </c>
      <c r="B22" s="90" t="s">
        <v>80</v>
      </c>
      <c r="C22" s="90" t="s">
        <v>18</v>
      </c>
      <c r="D22" s="90" t="s">
        <v>214</v>
      </c>
      <c r="E22" s="91" t="s">
        <v>215</v>
      </c>
      <c r="F22" s="90" t="s">
        <v>216</v>
      </c>
      <c r="G22" s="14" t="s">
        <v>217</v>
      </c>
      <c r="H22" s="14" t="s">
        <v>218</v>
      </c>
      <c r="I22" s="108" t="s">
        <v>219</v>
      </c>
      <c r="J22" s="14" t="s">
        <v>220</v>
      </c>
      <c r="K22" s="14" t="s">
        <v>221</v>
      </c>
      <c r="L22" s="14" t="s">
        <v>222</v>
      </c>
    </row>
    <row r="23" spans="1:12" ht="15" x14ac:dyDescent="0.2">
      <c r="A23" s="6">
        <v>16</v>
      </c>
      <c r="B23" s="6" t="s">
        <v>239</v>
      </c>
      <c r="C23" s="6" t="s">
        <v>167</v>
      </c>
      <c r="D23" s="6" t="s">
        <v>169</v>
      </c>
      <c r="E23" s="6" t="s">
        <v>170</v>
      </c>
      <c r="F23" s="11" t="s">
        <v>151</v>
      </c>
      <c r="G23" s="2">
        <v>2021</v>
      </c>
      <c r="H23" s="9" t="s">
        <v>240</v>
      </c>
      <c r="I23" s="52"/>
      <c r="J23" s="53"/>
      <c r="K23" s="93"/>
      <c r="L23" s="95">
        <v>8926</v>
      </c>
    </row>
    <row r="24" spans="1:12" ht="15" x14ac:dyDescent="0.2">
      <c r="A24" s="6">
        <v>16</v>
      </c>
      <c r="B24" s="6" t="s">
        <v>239</v>
      </c>
      <c r="C24" s="6" t="s">
        <v>167</v>
      </c>
      <c r="D24" s="6" t="s">
        <v>169</v>
      </c>
      <c r="E24" s="6" t="s">
        <v>170</v>
      </c>
      <c r="F24" s="11" t="s">
        <v>151</v>
      </c>
      <c r="G24" s="2">
        <v>2022</v>
      </c>
      <c r="H24" s="9" t="s">
        <v>240</v>
      </c>
      <c r="I24" s="52"/>
      <c r="J24" s="53"/>
      <c r="K24" s="93"/>
      <c r="L24" s="95">
        <v>3183</v>
      </c>
    </row>
    <row r="25" spans="1:12" ht="15" x14ac:dyDescent="0.2">
      <c r="A25" s="6">
        <v>16</v>
      </c>
      <c r="B25" s="6" t="s">
        <v>239</v>
      </c>
      <c r="C25" s="6" t="s">
        <v>167</v>
      </c>
      <c r="D25" s="6" t="s">
        <v>169</v>
      </c>
      <c r="E25" s="6" t="s">
        <v>170</v>
      </c>
      <c r="F25" s="11" t="s">
        <v>151</v>
      </c>
      <c r="G25" s="2">
        <v>2023</v>
      </c>
      <c r="H25" s="9" t="s">
        <v>240</v>
      </c>
      <c r="I25" s="32">
        <v>292</v>
      </c>
      <c r="J25" s="32">
        <v>504</v>
      </c>
      <c r="K25" s="97">
        <v>1279</v>
      </c>
      <c r="L25" s="96">
        <v>1983</v>
      </c>
    </row>
    <row r="26" spans="1:12" ht="15" x14ac:dyDescent="0.2">
      <c r="A26" s="6">
        <v>16</v>
      </c>
      <c r="B26" s="6" t="s">
        <v>239</v>
      </c>
      <c r="C26" s="6" t="s">
        <v>167</v>
      </c>
      <c r="D26" s="6" t="s">
        <v>169</v>
      </c>
      <c r="E26" s="6" t="s">
        <v>170</v>
      </c>
      <c r="F26" s="11" t="s">
        <v>151</v>
      </c>
      <c r="G26" s="2">
        <v>2024</v>
      </c>
      <c r="H26" s="9" t="s">
        <v>240</v>
      </c>
      <c r="I26" s="296">
        <v>5819</v>
      </c>
      <c r="J26" s="296">
        <v>13532</v>
      </c>
      <c r="K26" s="297">
        <v>21119</v>
      </c>
      <c r="L26" s="298">
        <v>24772</v>
      </c>
    </row>
    <row r="27" spans="1:12" ht="15" x14ac:dyDescent="0.2">
      <c r="A27" s="6">
        <v>16</v>
      </c>
      <c r="B27" s="6" t="s">
        <v>239</v>
      </c>
      <c r="C27" s="6" t="s">
        <v>167</v>
      </c>
      <c r="D27" s="6" t="s">
        <v>169</v>
      </c>
      <c r="E27" s="6" t="s">
        <v>170</v>
      </c>
      <c r="F27" s="11" t="s">
        <v>151</v>
      </c>
      <c r="G27" s="2">
        <v>2025</v>
      </c>
      <c r="H27" s="9" t="s">
        <v>240</v>
      </c>
      <c r="I27" s="2"/>
      <c r="J27" s="2"/>
      <c r="K27" s="94"/>
      <c r="L27" s="2"/>
    </row>
    <row r="28" spans="1:12" ht="15" x14ac:dyDescent="0.2">
      <c r="A28" s="20" t="s">
        <v>27</v>
      </c>
      <c r="B28" s="6" t="s">
        <v>241</v>
      </c>
      <c r="C28" s="6" t="s">
        <v>167</v>
      </c>
      <c r="D28" s="6" t="s">
        <v>169</v>
      </c>
      <c r="E28" s="6" t="s">
        <v>171</v>
      </c>
      <c r="F28" s="11" t="s">
        <v>151</v>
      </c>
      <c r="G28" s="2">
        <v>2021</v>
      </c>
      <c r="H28" s="9" t="s">
        <v>242</v>
      </c>
      <c r="I28" s="54"/>
      <c r="J28" s="54"/>
      <c r="K28" s="98"/>
      <c r="L28" s="95">
        <v>7239</v>
      </c>
    </row>
    <row r="29" spans="1:12" ht="15" x14ac:dyDescent="0.2">
      <c r="A29" s="20" t="s">
        <v>27</v>
      </c>
      <c r="B29" s="6" t="s">
        <v>241</v>
      </c>
      <c r="C29" s="6" t="s">
        <v>167</v>
      </c>
      <c r="D29" s="6" t="s">
        <v>169</v>
      </c>
      <c r="E29" s="6" t="s">
        <v>171</v>
      </c>
      <c r="F29" s="11" t="s">
        <v>151</v>
      </c>
      <c r="G29" s="2">
        <v>2022</v>
      </c>
      <c r="H29" s="9" t="s">
        <v>242</v>
      </c>
      <c r="I29" s="54"/>
      <c r="J29" s="54"/>
      <c r="K29" s="98"/>
      <c r="L29" s="95">
        <v>2554</v>
      </c>
    </row>
    <row r="30" spans="1:12" ht="15" x14ac:dyDescent="0.2">
      <c r="A30" s="20" t="s">
        <v>27</v>
      </c>
      <c r="B30" s="6" t="s">
        <v>241</v>
      </c>
      <c r="C30" s="6" t="s">
        <v>167</v>
      </c>
      <c r="D30" s="6" t="s">
        <v>169</v>
      </c>
      <c r="E30" s="6" t="s">
        <v>171</v>
      </c>
      <c r="F30" s="11" t="s">
        <v>151</v>
      </c>
      <c r="G30" s="2">
        <v>2023</v>
      </c>
      <c r="H30" s="9" t="s">
        <v>242</v>
      </c>
      <c r="I30" s="92">
        <v>208</v>
      </c>
      <c r="J30" s="29">
        <v>331</v>
      </c>
      <c r="K30" s="29">
        <v>966</v>
      </c>
      <c r="L30" s="101">
        <v>1443</v>
      </c>
    </row>
    <row r="31" spans="1:12" ht="15" x14ac:dyDescent="0.2">
      <c r="A31" s="20" t="s">
        <v>27</v>
      </c>
      <c r="B31" s="6" t="s">
        <v>241</v>
      </c>
      <c r="C31" s="6" t="s">
        <v>167</v>
      </c>
      <c r="D31" s="6" t="s">
        <v>169</v>
      </c>
      <c r="E31" s="6" t="s">
        <v>171</v>
      </c>
      <c r="F31" s="11" t="s">
        <v>151</v>
      </c>
      <c r="G31" s="2">
        <v>2024</v>
      </c>
      <c r="H31" s="9" t="s">
        <v>242</v>
      </c>
      <c r="I31" s="299">
        <v>3777</v>
      </c>
      <c r="J31" s="300">
        <v>10613</v>
      </c>
      <c r="K31" s="300">
        <v>16454</v>
      </c>
      <c r="L31" s="301">
        <v>20884</v>
      </c>
    </row>
    <row r="32" spans="1:12" ht="15" x14ac:dyDescent="0.2">
      <c r="A32" s="20" t="s">
        <v>27</v>
      </c>
      <c r="B32" s="6" t="s">
        <v>241</v>
      </c>
      <c r="C32" s="6" t="s">
        <v>167</v>
      </c>
      <c r="D32" s="6" t="s">
        <v>169</v>
      </c>
      <c r="E32" s="6" t="s">
        <v>171</v>
      </c>
      <c r="F32" s="11" t="s">
        <v>151</v>
      </c>
      <c r="G32" s="2">
        <v>2025</v>
      </c>
      <c r="H32" s="9" t="s">
        <v>242</v>
      </c>
      <c r="I32" s="2"/>
      <c r="J32" s="2"/>
      <c r="K32" s="94"/>
      <c r="L32" s="2"/>
    </row>
    <row r="33" spans="1:12" ht="15" x14ac:dyDescent="0.2">
      <c r="A33" s="20" t="s">
        <v>29</v>
      </c>
      <c r="B33" s="6" t="s">
        <v>243</v>
      </c>
      <c r="C33" s="6" t="s">
        <v>167</v>
      </c>
      <c r="D33" s="6" t="s">
        <v>169</v>
      </c>
      <c r="E33" s="6" t="s">
        <v>172</v>
      </c>
      <c r="F33" s="11" t="s">
        <v>151</v>
      </c>
      <c r="G33" s="2">
        <v>2021</v>
      </c>
      <c r="H33" s="9" t="s">
        <v>244</v>
      </c>
      <c r="I33" s="54"/>
      <c r="J33" s="54"/>
      <c r="K33" s="98"/>
      <c r="L33" s="95">
        <v>43</v>
      </c>
    </row>
    <row r="34" spans="1:12" ht="15" x14ac:dyDescent="0.2">
      <c r="A34" s="20" t="s">
        <v>29</v>
      </c>
      <c r="B34" s="6" t="s">
        <v>243</v>
      </c>
      <c r="C34" s="6" t="s">
        <v>167</v>
      </c>
      <c r="D34" s="6" t="s">
        <v>169</v>
      </c>
      <c r="E34" s="6" t="s">
        <v>172</v>
      </c>
      <c r="F34" s="11" t="s">
        <v>151</v>
      </c>
      <c r="G34" s="2">
        <v>2022</v>
      </c>
      <c r="H34" s="9" t="s">
        <v>244</v>
      </c>
      <c r="I34" s="54"/>
      <c r="J34" s="54"/>
      <c r="K34" s="98"/>
      <c r="L34" s="95">
        <v>9</v>
      </c>
    </row>
    <row r="35" spans="1:12" ht="15" x14ac:dyDescent="0.2">
      <c r="A35" s="20" t="s">
        <v>29</v>
      </c>
      <c r="B35" s="6" t="s">
        <v>243</v>
      </c>
      <c r="C35" s="6" t="s">
        <v>167</v>
      </c>
      <c r="D35" s="6" t="s">
        <v>169</v>
      </c>
      <c r="E35" s="6" t="s">
        <v>172</v>
      </c>
      <c r="F35" s="11" t="s">
        <v>151</v>
      </c>
      <c r="G35" s="2">
        <v>2023</v>
      </c>
      <c r="H35" s="9" t="s">
        <v>244</v>
      </c>
      <c r="I35" s="102">
        <v>0</v>
      </c>
      <c r="J35" s="103">
        <v>0</v>
      </c>
      <c r="K35" s="103">
        <v>0</v>
      </c>
      <c r="L35" s="2">
        <v>1</v>
      </c>
    </row>
    <row r="36" spans="1:12" ht="15" x14ac:dyDescent="0.2">
      <c r="A36" s="20" t="s">
        <v>29</v>
      </c>
      <c r="B36" s="6" t="s">
        <v>243</v>
      </c>
      <c r="C36" s="6" t="s">
        <v>167</v>
      </c>
      <c r="D36" s="6" t="s">
        <v>169</v>
      </c>
      <c r="E36" s="6" t="s">
        <v>172</v>
      </c>
      <c r="F36" s="11" t="s">
        <v>151</v>
      </c>
      <c r="G36" s="2">
        <v>2024</v>
      </c>
      <c r="H36" s="9" t="s">
        <v>244</v>
      </c>
      <c r="I36" s="302">
        <v>2</v>
      </c>
      <c r="J36" s="303">
        <v>20</v>
      </c>
      <c r="K36" s="304">
        <v>41</v>
      </c>
      <c r="L36" s="305">
        <v>49</v>
      </c>
    </row>
    <row r="37" spans="1:12" ht="15" x14ac:dyDescent="0.2">
      <c r="A37" s="20" t="s">
        <v>29</v>
      </c>
      <c r="B37" s="6" t="s">
        <v>243</v>
      </c>
      <c r="C37" s="6" t="s">
        <v>167</v>
      </c>
      <c r="D37" s="6" t="s">
        <v>169</v>
      </c>
      <c r="E37" s="6" t="s">
        <v>172</v>
      </c>
      <c r="F37" s="11" t="s">
        <v>151</v>
      </c>
      <c r="G37" s="2">
        <v>2025</v>
      </c>
      <c r="H37" s="9" t="s">
        <v>244</v>
      </c>
      <c r="I37" s="2"/>
      <c r="J37" s="2"/>
      <c r="K37" s="94"/>
      <c r="L37" s="2"/>
    </row>
    <row r="40" spans="1:12" ht="15" x14ac:dyDescent="0.2">
      <c r="B40" s="306" t="s">
        <v>246</v>
      </c>
      <c r="C40" t="s">
        <v>247</v>
      </c>
    </row>
    <row r="41" spans="1:12" x14ac:dyDescent="0.2">
      <c r="C41" t="s">
        <v>248</v>
      </c>
    </row>
    <row r="43" spans="1:12" x14ac:dyDescent="0.2">
      <c r="C43" t="s">
        <v>249</v>
      </c>
    </row>
    <row r="44" spans="1:12" x14ac:dyDescent="0.2">
      <c r="C44" t="s">
        <v>250</v>
      </c>
    </row>
    <row r="46" spans="1:12" x14ac:dyDescent="0.2">
      <c r="C46" s="18" t="s">
        <v>251</v>
      </c>
    </row>
    <row r="48" spans="1:12" x14ac:dyDescent="0.2">
      <c r="C48" t="s">
        <v>252</v>
      </c>
    </row>
    <row r="49" spans="3:3" x14ac:dyDescent="0.2">
      <c r="C49" t="s">
        <v>253</v>
      </c>
    </row>
    <row r="50" spans="3:3" x14ac:dyDescent="0.2">
      <c r="C50" t="s">
        <v>254</v>
      </c>
    </row>
    <row r="51" spans="3:3" x14ac:dyDescent="0.2">
      <c r="C51" t="s">
        <v>255</v>
      </c>
    </row>
  </sheetData>
  <autoFilter ref="A4:L19" xr:uid="{1845C3D9-26C8-4CB5-B481-ABAFB0CC9EB9}"/>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E630-8776-4F44-AB93-E124507C4B30}">
  <sheetPr filterMode="1"/>
  <dimension ref="A1:M45"/>
  <sheetViews>
    <sheetView zoomScale="110" zoomScaleNormal="110" workbookViewId="0">
      <selection activeCell="N48" sqref="N48"/>
    </sheetView>
  </sheetViews>
  <sheetFormatPr baseColWidth="10" defaultColWidth="11.3984375" defaultRowHeight="14" x14ac:dyDescent="0.2"/>
  <cols>
    <col min="1" max="1" width="4.19921875" customWidth="1"/>
    <col min="2" max="2" width="24.19921875" customWidth="1"/>
    <col min="3" max="3" width="16.19921875" customWidth="1"/>
    <col min="5" max="5" width="20.19921875" customWidth="1"/>
    <col min="6" max="6" width="19.59765625" style="8" customWidth="1"/>
    <col min="7" max="7" width="7.796875" customWidth="1"/>
    <col min="8" max="8" width="31.59765625" customWidth="1"/>
    <col min="9" max="9" width="8" customWidth="1"/>
    <col min="10" max="10" width="7.19921875" customWidth="1"/>
    <col min="11" max="11" width="8.796875" customWidth="1"/>
    <col min="12" max="12" width="9" customWidth="1"/>
  </cols>
  <sheetData>
    <row r="1" spans="1:12" ht="21" x14ac:dyDescent="0.25">
      <c r="B1" s="15" t="s">
        <v>6</v>
      </c>
    </row>
    <row r="2" spans="1:12" x14ac:dyDescent="0.2">
      <c r="B2" s="99" t="s">
        <v>83</v>
      </c>
      <c r="C2" s="99" t="s">
        <v>31</v>
      </c>
    </row>
    <row r="5" spans="1:12" s="26" customFormat="1" ht="39" x14ac:dyDescent="0.15">
      <c r="A5" s="90" t="s">
        <v>79</v>
      </c>
      <c r="B5" s="90" t="s">
        <v>80</v>
      </c>
      <c r="C5" s="90" t="s">
        <v>18</v>
      </c>
      <c r="D5" s="90" t="s">
        <v>214</v>
      </c>
      <c r="E5" s="91" t="s">
        <v>215</v>
      </c>
      <c r="F5" s="90" t="s">
        <v>216</v>
      </c>
      <c r="G5" s="24" t="s">
        <v>217</v>
      </c>
      <c r="H5" s="24" t="s">
        <v>218</v>
      </c>
      <c r="I5" s="24" t="s">
        <v>219</v>
      </c>
      <c r="J5" s="24" t="s">
        <v>220</v>
      </c>
      <c r="K5" s="24" t="s">
        <v>221</v>
      </c>
      <c r="L5" s="24" t="s">
        <v>222</v>
      </c>
    </row>
    <row r="6" spans="1:12" s="26" customFormat="1" hidden="1" x14ac:dyDescent="0.2">
      <c r="A6" s="23">
        <v>18</v>
      </c>
      <c r="B6" s="23" t="s">
        <v>32</v>
      </c>
      <c r="C6" s="23" t="s">
        <v>177</v>
      </c>
      <c r="D6" s="23" t="s">
        <v>179</v>
      </c>
      <c r="E6" s="23" t="s">
        <v>106</v>
      </c>
      <c r="F6" s="21" t="s">
        <v>151</v>
      </c>
      <c r="G6" s="2">
        <v>2021</v>
      </c>
      <c r="H6" s="2" t="s">
        <v>256</v>
      </c>
      <c r="I6" s="111"/>
      <c r="J6" s="111"/>
      <c r="K6" s="111"/>
      <c r="L6" s="109">
        <v>15</v>
      </c>
    </row>
    <row r="7" spans="1:12" s="26" customFormat="1" hidden="1" x14ac:dyDescent="0.2">
      <c r="A7" s="23">
        <v>18</v>
      </c>
      <c r="B7" s="23" t="s">
        <v>32</v>
      </c>
      <c r="C7" s="23" t="s">
        <v>177</v>
      </c>
      <c r="D7" s="23" t="s">
        <v>179</v>
      </c>
      <c r="E7" s="23" t="s">
        <v>106</v>
      </c>
      <c r="F7" s="21" t="s">
        <v>151</v>
      </c>
      <c r="G7" s="2">
        <v>2021</v>
      </c>
      <c r="H7" s="2" t="s">
        <v>257</v>
      </c>
      <c r="I7" s="113"/>
      <c r="J7" s="113"/>
      <c r="K7" s="113"/>
      <c r="L7" s="109">
        <v>0</v>
      </c>
    </row>
    <row r="8" spans="1:12" s="26" customFormat="1" hidden="1" x14ac:dyDescent="0.2">
      <c r="A8" s="23">
        <v>18</v>
      </c>
      <c r="B8" s="23" t="s">
        <v>32</v>
      </c>
      <c r="C8" s="23" t="s">
        <v>177</v>
      </c>
      <c r="D8" s="23" t="s">
        <v>179</v>
      </c>
      <c r="E8" s="23" t="s">
        <v>106</v>
      </c>
      <c r="F8" s="21" t="s">
        <v>151</v>
      </c>
      <c r="G8" s="2">
        <v>2022</v>
      </c>
      <c r="H8" s="2" t="s">
        <v>256</v>
      </c>
      <c r="I8" s="228"/>
      <c r="J8" s="228"/>
      <c r="K8" s="228"/>
      <c r="L8" s="110">
        <v>50</v>
      </c>
    </row>
    <row r="9" spans="1:12" s="26" customFormat="1" hidden="1" x14ac:dyDescent="0.2">
      <c r="A9" s="23">
        <v>18</v>
      </c>
      <c r="B9" s="23" t="s">
        <v>32</v>
      </c>
      <c r="C9" s="23" t="s">
        <v>177</v>
      </c>
      <c r="D9" s="23" t="s">
        <v>179</v>
      </c>
      <c r="E9" s="23" t="s">
        <v>106</v>
      </c>
      <c r="F9" s="21" t="s">
        <v>151</v>
      </c>
      <c r="G9" s="2">
        <v>2022</v>
      </c>
      <c r="H9" s="2" t="s">
        <v>257</v>
      </c>
      <c r="I9" s="233"/>
      <c r="J9" s="233"/>
      <c r="K9" s="233"/>
      <c r="L9" s="231">
        <v>15</v>
      </c>
    </row>
    <row r="10" spans="1:12" hidden="1" x14ac:dyDescent="0.2">
      <c r="A10" s="23">
        <v>18</v>
      </c>
      <c r="B10" s="23" t="s">
        <v>32</v>
      </c>
      <c r="C10" s="23" t="s">
        <v>177</v>
      </c>
      <c r="D10" s="23" t="s">
        <v>179</v>
      </c>
      <c r="E10" s="23" t="s">
        <v>106</v>
      </c>
      <c r="F10" s="21" t="s">
        <v>151</v>
      </c>
      <c r="G10" s="2">
        <v>2023</v>
      </c>
      <c r="H10" s="2" t="s">
        <v>256</v>
      </c>
      <c r="I10" s="227">
        <v>26</v>
      </c>
      <c r="J10" s="227">
        <v>56</v>
      </c>
      <c r="K10" s="227">
        <v>90</v>
      </c>
      <c r="L10" s="227">
        <v>110</v>
      </c>
    </row>
    <row r="11" spans="1:12" hidden="1" x14ac:dyDescent="0.2">
      <c r="A11" s="23">
        <v>18</v>
      </c>
      <c r="B11" s="23" t="s">
        <v>32</v>
      </c>
      <c r="C11" s="23" t="s">
        <v>177</v>
      </c>
      <c r="D11" s="23" t="s">
        <v>179</v>
      </c>
      <c r="E11" s="23" t="s">
        <v>106</v>
      </c>
      <c r="F11" s="21" t="s">
        <v>151</v>
      </c>
      <c r="G11" s="2">
        <v>2023</v>
      </c>
      <c r="H11" s="2" t="s">
        <v>257</v>
      </c>
      <c r="I11" s="227">
        <v>32</v>
      </c>
      <c r="J11" s="227">
        <v>32</v>
      </c>
      <c r="K11" s="227">
        <v>32</v>
      </c>
      <c r="L11" s="110">
        <v>32</v>
      </c>
    </row>
    <row r="12" spans="1:12" hidden="1" x14ac:dyDescent="0.2">
      <c r="A12" s="23">
        <v>18</v>
      </c>
      <c r="B12" s="23" t="s">
        <v>32</v>
      </c>
      <c r="C12" s="23" t="s">
        <v>177</v>
      </c>
      <c r="D12" s="23" t="s">
        <v>179</v>
      </c>
      <c r="E12" s="23" t="s">
        <v>106</v>
      </c>
      <c r="F12" s="21" t="s">
        <v>151</v>
      </c>
      <c r="G12" s="2">
        <v>2024</v>
      </c>
      <c r="H12" s="2" t="s">
        <v>256</v>
      </c>
      <c r="I12" s="227">
        <v>27</v>
      </c>
      <c r="J12" s="227">
        <v>61</v>
      </c>
      <c r="K12" s="227">
        <v>94</v>
      </c>
      <c r="L12" s="227">
        <v>115</v>
      </c>
    </row>
    <row r="13" spans="1:12" hidden="1" x14ac:dyDescent="0.2">
      <c r="A13" s="23">
        <v>18</v>
      </c>
      <c r="B13" s="23" t="s">
        <v>32</v>
      </c>
      <c r="C13" s="23" t="s">
        <v>177</v>
      </c>
      <c r="D13" s="23" t="s">
        <v>179</v>
      </c>
      <c r="E13" s="23" t="s">
        <v>106</v>
      </c>
      <c r="F13" s="21" t="s">
        <v>151</v>
      </c>
      <c r="G13" s="2">
        <v>2024</v>
      </c>
      <c r="H13" s="2" t="s">
        <v>257</v>
      </c>
      <c r="I13" s="110">
        <v>22</v>
      </c>
      <c r="J13" s="110">
        <v>22</v>
      </c>
      <c r="K13" s="231">
        <v>22</v>
      </c>
      <c r="L13" s="110">
        <v>22</v>
      </c>
    </row>
    <row r="14" spans="1:12" x14ac:dyDescent="0.2">
      <c r="A14" s="23">
        <v>18</v>
      </c>
      <c r="B14" s="23" t="s">
        <v>32</v>
      </c>
      <c r="C14" s="23" t="s">
        <v>177</v>
      </c>
      <c r="D14" s="23" t="s">
        <v>179</v>
      </c>
      <c r="E14" s="23" t="s">
        <v>106</v>
      </c>
      <c r="F14" s="21" t="s">
        <v>151</v>
      </c>
      <c r="G14" s="2">
        <v>2025</v>
      </c>
      <c r="H14" s="2" t="s">
        <v>256</v>
      </c>
      <c r="I14" s="231"/>
      <c r="J14" s="231"/>
      <c r="K14" s="112"/>
      <c r="L14" s="231"/>
    </row>
    <row r="15" spans="1:12" x14ac:dyDescent="0.2">
      <c r="A15" s="23">
        <v>18</v>
      </c>
      <c r="B15" s="23" t="s">
        <v>32</v>
      </c>
      <c r="C15" s="23" t="s">
        <v>177</v>
      </c>
      <c r="D15" s="23" t="s">
        <v>179</v>
      </c>
      <c r="E15" s="23" t="s">
        <v>106</v>
      </c>
      <c r="F15" s="21" t="s">
        <v>151</v>
      </c>
      <c r="G15" s="2">
        <v>2025</v>
      </c>
      <c r="H15" s="2" t="s">
        <v>257</v>
      </c>
      <c r="I15" s="112"/>
      <c r="J15" s="112"/>
      <c r="K15" s="112"/>
      <c r="L15" s="112"/>
    </row>
    <row r="16" spans="1:12" hidden="1" x14ac:dyDescent="0.2">
      <c r="A16" s="107">
        <v>19</v>
      </c>
      <c r="B16" s="107" t="s">
        <v>33</v>
      </c>
      <c r="C16" s="107" t="s">
        <v>180</v>
      </c>
      <c r="D16" s="107" t="s">
        <v>182</v>
      </c>
      <c r="E16" s="107" t="s">
        <v>183</v>
      </c>
      <c r="F16" s="3" t="s">
        <v>151</v>
      </c>
      <c r="G16" s="2">
        <v>2021</v>
      </c>
      <c r="H16" s="2" t="s">
        <v>258</v>
      </c>
      <c r="I16" s="113"/>
      <c r="J16" s="113"/>
      <c r="K16" s="114"/>
      <c r="L16" s="112">
        <v>50</v>
      </c>
    </row>
    <row r="17" spans="1:12" hidden="1" x14ac:dyDescent="0.2">
      <c r="A17" s="107">
        <v>19</v>
      </c>
      <c r="B17" s="107" t="s">
        <v>33</v>
      </c>
      <c r="C17" s="107" t="s">
        <v>180</v>
      </c>
      <c r="D17" s="107" t="s">
        <v>182</v>
      </c>
      <c r="E17" s="107" t="s">
        <v>183</v>
      </c>
      <c r="F17" s="3" t="s">
        <v>151</v>
      </c>
      <c r="G17" s="2">
        <v>2021</v>
      </c>
      <c r="H17" s="2" t="s">
        <v>259</v>
      </c>
      <c r="I17" s="113"/>
      <c r="J17" s="113"/>
      <c r="K17" s="114"/>
      <c r="L17" s="112">
        <v>1359</v>
      </c>
    </row>
    <row r="18" spans="1:12" hidden="1" x14ac:dyDescent="0.2">
      <c r="A18" s="107">
        <v>19</v>
      </c>
      <c r="B18" s="107" t="s">
        <v>33</v>
      </c>
      <c r="C18" s="107" t="s">
        <v>180</v>
      </c>
      <c r="D18" s="107" t="s">
        <v>182</v>
      </c>
      <c r="E18" s="107" t="s">
        <v>183</v>
      </c>
      <c r="F18" s="3" t="s">
        <v>151</v>
      </c>
      <c r="G18" s="2">
        <v>2022</v>
      </c>
      <c r="H18" s="2" t="s">
        <v>258</v>
      </c>
      <c r="I18" s="230"/>
      <c r="J18" s="230"/>
      <c r="K18" s="113"/>
      <c r="L18" s="112">
        <v>189</v>
      </c>
    </row>
    <row r="19" spans="1:12" hidden="1" x14ac:dyDescent="0.2">
      <c r="A19" s="107">
        <v>19</v>
      </c>
      <c r="B19" s="107" t="s">
        <v>33</v>
      </c>
      <c r="C19" s="107" t="s">
        <v>180</v>
      </c>
      <c r="D19" s="107" t="s">
        <v>182</v>
      </c>
      <c r="E19" s="107" t="s">
        <v>183</v>
      </c>
      <c r="F19" s="3" t="s">
        <v>151</v>
      </c>
      <c r="G19" s="2">
        <v>2022</v>
      </c>
      <c r="H19" s="2" t="s">
        <v>259</v>
      </c>
      <c r="I19" s="113"/>
      <c r="J19" s="113"/>
      <c r="K19" s="113"/>
      <c r="L19" s="112">
        <v>1385</v>
      </c>
    </row>
    <row r="20" spans="1:12" hidden="1" x14ac:dyDescent="0.2">
      <c r="A20" s="107">
        <v>19</v>
      </c>
      <c r="B20" s="107" t="s">
        <v>33</v>
      </c>
      <c r="C20" s="107" t="s">
        <v>180</v>
      </c>
      <c r="D20" s="107" t="s">
        <v>182</v>
      </c>
      <c r="E20" s="107" t="s">
        <v>183</v>
      </c>
      <c r="F20" s="3" t="s">
        <v>151</v>
      </c>
      <c r="G20" s="2">
        <v>2023</v>
      </c>
      <c r="H20" s="2" t="s">
        <v>258</v>
      </c>
      <c r="I20" s="232">
        <v>65</v>
      </c>
      <c r="J20" s="232">
        <v>100</v>
      </c>
      <c r="K20" s="112">
        <v>154</v>
      </c>
      <c r="L20" s="112">
        <v>184</v>
      </c>
    </row>
    <row r="21" spans="1:12" hidden="1" x14ac:dyDescent="0.2">
      <c r="A21" s="107">
        <v>19</v>
      </c>
      <c r="B21" s="107" t="s">
        <v>33</v>
      </c>
      <c r="C21" s="107" t="s">
        <v>180</v>
      </c>
      <c r="D21" s="107" t="s">
        <v>182</v>
      </c>
      <c r="E21" s="107" t="s">
        <v>183</v>
      </c>
      <c r="F21" s="3" t="s">
        <v>151</v>
      </c>
      <c r="G21" s="2">
        <v>2023</v>
      </c>
      <c r="H21" s="2" t="s">
        <v>259</v>
      </c>
      <c r="I21" s="232">
        <v>1410</v>
      </c>
      <c r="J21" s="112">
        <v>1410</v>
      </c>
      <c r="K21" s="112">
        <v>1410</v>
      </c>
      <c r="L21" s="112">
        <v>1410</v>
      </c>
    </row>
    <row r="22" spans="1:12" hidden="1" x14ac:dyDescent="0.2">
      <c r="A22" s="107">
        <v>19</v>
      </c>
      <c r="B22" s="107" t="s">
        <v>33</v>
      </c>
      <c r="C22" s="107" t="s">
        <v>180</v>
      </c>
      <c r="D22" s="107" t="s">
        <v>182</v>
      </c>
      <c r="E22" s="107" t="s">
        <v>183</v>
      </c>
      <c r="F22" s="3" t="s">
        <v>151</v>
      </c>
      <c r="G22" s="2">
        <v>2024</v>
      </c>
      <c r="H22" s="2" t="s">
        <v>258</v>
      </c>
      <c r="I22" s="112">
        <v>60</v>
      </c>
      <c r="J22" s="112">
        <v>94</v>
      </c>
      <c r="K22" s="112">
        <v>112</v>
      </c>
      <c r="L22" s="112">
        <v>120</v>
      </c>
    </row>
    <row r="23" spans="1:12" hidden="1" x14ac:dyDescent="0.2">
      <c r="A23" s="107">
        <v>19</v>
      </c>
      <c r="B23" s="107" t="s">
        <v>33</v>
      </c>
      <c r="C23" s="107" t="s">
        <v>180</v>
      </c>
      <c r="D23" s="107" t="s">
        <v>182</v>
      </c>
      <c r="E23" s="107" t="s">
        <v>183</v>
      </c>
      <c r="F23" s="3" t="s">
        <v>151</v>
      </c>
      <c r="G23" s="2">
        <v>2024</v>
      </c>
      <c r="H23" s="2" t="s">
        <v>259</v>
      </c>
      <c r="I23" s="234">
        <v>1473</v>
      </c>
      <c r="J23" s="112">
        <v>1473</v>
      </c>
      <c r="K23" s="112">
        <v>1473</v>
      </c>
      <c r="L23" s="112">
        <v>1473</v>
      </c>
    </row>
    <row r="24" spans="1:12" x14ac:dyDescent="0.2">
      <c r="A24" s="107">
        <v>19</v>
      </c>
      <c r="B24" s="107" t="s">
        <v>33</v>
      </c>
      <c r="C24" s="107" t="s">
        <v>180</v>
      </c>
      <c r="D24" s="107" t="s">
        <v>182</v>
      </c>
      <c r="E24" s="107" t="s">
        <v>183</v>
      </c>
      <c r="F24" s="3" t="s">
        <v>151</v>
      </c>
      <c r="G24" s="2">
        <v>2025</v>
      </c>
      <c r="H24" s="2" t="s">
        <v>258</v>
      </c>
      <c r="I24" s="112"/>
      <c r="J24" s="112"/>
      <c r="K24" s="112"/>
      <c r="L24" s="112"/>
    </row>
    <row r="25" spans="1:12" x14ac:dyDescent="0.2">
      <c r="A25" s="107">
        <v>19</v>
      </c>
      <c r="B25" s="107" t="s">
        <v>33</v>
      </c>
      <c r="C25" s="107" t="s">
        <v>180</v>
      </c>
      <c r="D25" s="107" t="s">
        <v>182</v>
      </c>
      <c r="E25" s="107" t="s">
        <v>183</v>
      </c>
      <c r="F25" s="3" t="s">
        <v>151</v>
      </c>
      <c r="G25" s="2">
        <v>2025</v>
      </c>
      <c r="H25" s="2" t="s">
        <v>259</v>
      </c>
      <c r="I25" s="112"/>
      <c r="J25" s="112"/>
      <c r="K25" s="112"/>
      <c r="L25" s="112"/>
    </row>
    <row r="26" spans="1:12" s="26" customFormat="1" hidden="1" x14ac:dyDescent="0.2">
      <c r="A26" s="7">
        <v>20</v>
      </c>
      <c r="B26" s="7" t="s">
        <v>35</v>
      </c>
      <c r="C26" s="7" t="s">
        <v>184</v>
      </c>
      <c r="D26" s="7" t="s">
        <v>186</v>
      </c>
      <c r="E26" s="7" t="s">
        <v>187</v>
      </c>
      <c r="F26" s="1" t="s">
        <v>151</v>
      </c>
      <c r="G26" s="2">
        <v>2021</v>
      </c>
      <c r="H26" s="2" t="s">
        <v>260</v>
      </c>
      <c r="I26" s="115"/>
      <c r="J26" s="115"/>
      <c r="K26" s="115"/>
      <c r="L26" s="110">
        <v>127</v>
      </c>
    </row>
    <row r="27" spans="1:12" s="26" customFormat="1" hidden="1" x14ac:dyDescent="0.2">
      <c r="A27" s="7">
        <v>20</v>
      </c>
      <c r="B27" s="7" t="s">
        <v>35</v>
      </c>
      <c r="C27" s="7" t="s">
        <v>184</v>
      </c>
      <c r="D27" s="7" t="s">
        <v>186</v>
      </c>
      <c r="E27" s="7" t="s">
        <v>187</v>
      </c>
      <c r="F27" s="1" t="s">
        <v>151</v>
      </c>
      <c r="G27" s="2">
        <v>2021</v>
      </c>
      <c r="H27" s="2" t="s">
        <v>261</v>
      </c>
      <c r="I27" s="115"/>
      <c r="J27" s="115"/>
      <c r="K27" s="115"/>
      <c r="L27" s="110">
        <v>289</v>
      </c>
    </row>
    <row r="28" spans="1:12" s="26" customFormat="1" hidden="1" x14ac:dyDescent="0.2">
      <c r="A28" s="7">
        <v>20</v>
      </c>
      <c r="B28" s="7" t="s">
        <v>35</v>
      </c>
      <c r="C28" s="7" t="s">
        <v>184</v>
      </c>
      <c r="D28" s="7" t="s">
        <v>186</v>
      </c>
      <c r="E28" s="7" t="s">
        <v>187</v>
      </c>
      <c r="F28" s="1" t="s">
        <v>151</v>
      </c>
      <c r="G28" s="2">
        <v>2022</v>
      </c>
      <c r="H28" s="2" t="s">
        <v>260</v>
      </c>
      <c r="I28" s="229"/>
      <c r="J28" s="229"/>
      <c r="K28" s="229"/>
      <c r="L28" s="110">
        <v>338</v>
      </c>
    </row>
    <row r="29" spans="1:12" s="26" customFormat="1" hidden="1" x14ac:dyDescent="0.2">
      <c r="A29" s="7">
        <v>20</v>
      </c>
      <c r="B29" s="7" t="s">
        <v>35</v>
      </c>
      <c r="C29" s="7" t="s">
        <v>184</v>
      </c>
      <c r="D29" s="7" t="s">
        <v>186</v>
      </c>
      <c r="E29" s="7" t="s">
        <v>187</v>
      </c>
      <c r="F29" s="1" t="s">
        <v>151</v>
      </c>
      <c r="G29" s="2">
        <v>2022</v>
      </c>
      <c r="H29" s="2" t="s">
        <v>261</v>
      </c>
      <c r="I29" s="229"/>
      <c r="J29" s="229"/>
      <c r="K29" s="229"/>
      <c r="L29" s="110">
        <v>284</v>
      </c>
    </row>
    <row r="30" spans="1:12" hidden="1" x14ac:dyDescent="0.2">
      <c r="A30" s="7">
        <v>20</v>
      </c>
      <c r="B30" s="7" t="s">
        <v>35</v>
      </c>
      <c r="C30" s="7" t="s">
        <v>184</v>
      </c>
      <c r="D30" s="7" t="s">
        <v>186</v>
      </c>
      <c r="E30" s="7" t="s">
        <v>187</v>
      </c>
      <c r="F30" s="1" t="s">
        <v>151</v>
      </c>
      <c r="G30" s="2">
        <v>2023</v>
      </c>
      <c r="H30" s="2" t="s">
        <v>260</v>
      </c>
      <c r="I30" s="110">
        <v>50</v>
      </c>
      <c r="J30" s="110">
        <v>221</v>
      </c>
      <c r="K30" s="110">
        <v>541</v>
      </c>
      <c r="L30" s="110">
        <v>687</v>
      </c>
    </row>
    <row r="31" spans="1:12" hidden="1" x14ac:dyDescent="0.2">
      <c r="A31" s="7">
        <v>20</v>
      </c>
      <c r="B31" s="7" t="s">
        <v>35</v>
      </c>
      <c r="C31" s="7" t="s">
        <v>184</v>
      </c>
      <c r="D31" s="7" t="s">
        <v>186</v>
      </c>
      <c r="E31" s="7" t="s">
        <v>187</v>
      </c>
      <c r="F31" s="1" t="s">
        <v>151</v>
      </c>
      <c r="G31" s="2">
        <v>2023</v>
      </c>
      <c r="H31" s="2" t="s">
        <v>261</v>
      </c>
      <c r="I31" s="112">
        <v>303</v>
      </c>
      <c r="J31" s="112">
        <v>303</v>
      </c>
      <c r="K31" s="112">
        <v>303</v>
      </c>
      <c r="L31" s="110">
        <v>303</v>
      </c>
    </row>
    <row r="32" spans="1:12" hidden="1" x14ac:dyDescent="0.2">
      <c r="A32" s="7">
        <v>20</v>
      </c>
      <c r="B32" s="7" t="s">
        <v>35</v>
      </c>
      <c r="C32" s="7" t="s">
        <v>184</v>
      </c>
      <c r="D32" s="7" t="s">
        <v>186</v>
      </c>
      <c r="E32" s="7" t="s">
        <v>187</v>
      </c>
      <c r="F32" s="1" t="s">
        <v>151</v>
      </c>
      <c r="G32" s="2">
        <v>2024</v>
      </c>
      <c r="H32" s="2" t="s">
        <v>260</v>
      </c>
      <c r="I32" s="227">
        <v>48</v>
      </c>
      <c r="J32" s="227">
        <v>258</v>
      </c>
      <c r="K32" s="227">
        <v>367</v>
      </c>
      <c r="L32" s="110">
        <v>407</v>
      </c>
    </row>
    <row r="33" spans="1:13" hidden="1" x14ac:dyDescent="0.2">
      <c r="A33" s="7">
        <v>20</v>
      </c>
      <c r="B33" s="7" t="s">
        <v>35</v>
      </c>
      <c r="C33" s="7" t="s">
        <v>184</v>
      </c>
      <c r="D33" s="7" t="s">
        <v>186</v>
      </c>
      <c r="E33" s="7" t="s">
        <v>187</v>
      </c>
      <c r="F33" s="1" t="s">
        <v>151</v>
      </c>
      <c r="G33" s="2">
        <v>2024</v>
      </c>
      <c r="H33" s="2" t="s">
        <v>261</v>
      </c>
      <c r="I33" s="112">
        <v>322</v>
      </c>
      <c r="J33" s="112">
        <v>322</v>
      </c>
      <c r="K33" s="112">
        <v>322</v>
      </c>
      <c r="L33" s="231">
        <v>322</v>
      </c>
    </row>
    <row r="34" spans="1:13" x14ac:dyDescent="0.2">
      <c r="A34" s="7">
        <v>20</v>
      </c>
      <c r="B34" s="7" t="s">
        <v>35</v>
      </c>
      <c r="C34" s="7" t="s">
        <v>184</v>
      </c>
      <c r="D34" s="7" t="s">
        <v>186</v>
      </c>
      <c r="E34" s="7" t="s">
        <v>187</v>
      </c>
      <c r="F34" s="1" t="s">
        <v>151</v>
      </c>
      <c r="G34" s="2">
        <v>2025</v>
      </c>
      <c r="H34" s="2" t="s">
        <v>260</v>
      </c>
      <c r="I34" s="227"/>
      <c r="J34" s="227"/>
      <c r="K34" s="227"/>
      <c r="L34" s="227"/>
    </row>
    <row r="35" spans="1:13" x14ac:dyDescent="0.2">
      <c r="A35" s="7">
        <v>20</v>
      </c>
      <c r="B35" s="7" t="s">
        <v>35</v>
      </c>
      <c r="C35" s="7" t="s">
        <v>184</v>
      </c>
      <c r="D35" s="7" t="s">
        <v>186</v>
      </c>
      <c r="E35" s="7" t="s">
        <v>187</v>
      </c>
      <c r="F35" s="1" t="s">
        <v>151</v>
      </c>
      <c r="G35" s="2">
        <v>2025</v>
      </c>
      <c r="H35" s="2" t="s">
        <v>261</v>
      </c>
      <c r="I35" s="112"/>
      <c r="J35" s="112"/>
      <c r="K35" s="112"/>
      <c r="L35" s="112"/>
    </row>
    <row r="36" spans="1:13" hidden="1" x14ac:dyDescent="0.2">
      <c r="A36" s="11">
        <v>21</v>
      </c>
      <c r="B36" s="11" t="s">
        <v>34</v>
      </c>
      <c r="C36" s="11" t="s">
        <v>188</v>
      </c>
      <c r="D36" s="11" t="s">
        <v>190</v>
      </c>
      <c r="E36" s="11" t="s">
        <v>191</v>
      </c>
      <c r="F36" s="10" t="s">
        <v>151</v>
      </c>
      <c r="G36" s="2">
        <v>2021</v>
      </c>
      <c r="H36" s="2" t="s">
        <v>262</v>
      </c>
      <c r="I36" s="115"/>
      <c r="J36" s="115"/>
      <c r="K36" s="115"/>
      <c r="L36" s="112">
        <v>53</v>
      </c>
      <c r="M36" s="116"/>
    </row>
    <row r="37" spans="1:13" hidden="1" x14ac:dyDescent="0.2">
      <c r="A37" s="11">
        <v>21</v>
      </c>
      <c r="B37" s="11" t="s">
        <v>34</v>
      </c>
      <c r="C37" s="11" t="s">
        <v>188</v>
      </c>
      <c r="D37" s="11" t="s">
        <v>190</v>
      </c>
      <c r="E37" s="11" t="s">
        <v>191</v>
      </c>
      <c r="F37" s="10" t="s">
        <v>151</v>
      </c>
      <c r="G37" s="2">
        <v>2021</v>
      </c>
      <c r="H37" s="2" t="s">
        <v>263</v>
      </c>
      <c r="I37" s="115"/>
      <c r="J37" s="115"/>
      <c r="K37" s="115"/>
      <c r="L37" s="112">
        <v>1213</v>
      </c>
      <c r="M37" s="116"/>
    </row>
    <row r="38" spans="1:13" hidden="1" x14ac:dyDescent="0.2">
      <c r="A38" s="11">
        <v>21</v>
      </c>
      <c r="B38" s="11" t="s">
        <v>34</v>
      </c>
      <c r="C38" s="11" t="s">
        <v>188</v>
      </c>
      <c r="D38" s="11" t="s">
        <v>190</v>
      </c>
      <c r="E38" s="11" t="s">
        <v>191</v>
      </c>
      <c r="F38" s="10" t="s">
        <v>151</v>
      </c>
      <c r="G38" s="2">
        <v>2022</v>
      </c>
      <c r="H38" s="2" t="s">
        <v>262</v>
      </c>
      <c r="I38" s="115"/>
      <c r="J38" s="115"/>
      <c r="K38" s="115"/>
      <c r="L38" s="112">
        <v>260</v>
      </c>
      <c r="M38" s="116"/>
    </row>
    <row r="39" spans="1:13" hidden="1" x14ac:dyDescent="0.2">
      <c r="A39" s="11">
        <v>21</v>
      </c>
      <c r="B39" s="11" t="s">
        <v>34</v>
      </c>
      <c r="C39" s="11" t="s">
        <v>188</v>
      </c>
      <c r="D39" s="11" t="s">
        <v>190</v>
      </c>
      <c r="E39" s="11" t="s">
        <v>191</v>
      </c>
      <c r="F39" s="10" t="s">
        <v>151</v>
      </c>
      <c r="G39" s="2">
        <v>2022</v>
      </c>
      <c r="H39" s="2" t="s">
        <v>263</v>
      </c>
      <c r="I39" s="115"/>
      <c r="J39" s="115"/>
      <c r="K39" s="115"/>
      <c r="L39" s="112">
        <v>1255</v>
      </c>
      <c r="M39" s="116"/>
    </row>
    <row r="40" spans="1:13" hidden="1" x14ac:dyDescent="0.2">
      <c r="A40" s="11">
        <v>21</v>
      </c>
      <c r="B40" s="11" t="s">
        <v>34</v>
      </c>
      <c r="C40" s="11" t="s">
        <v>188</v>
      </c>
      <c r="D40" s="11" t="s">
        <v>190</v>
      </c>
      <c r="E40" s="11" t="s">
        <v>191</v>
      </c>
      <c r="F40" s="10" t="s">
        <v>151</v>
      </c>
      <c r="G40" s="2">
        <v>2023</v>
      </c>
      <c r="H40" s="2" t="s">
        <v>262</v>
      </c>
      <c r="I40" s="112">
        <v>79</v>
      </c>
      <c r="J40" s="112">
        <v>202</v>
      </c>
      <c r="K40" s="112">
        <v>328</v>
      </c>
      <c r="L40" s="112">
        <v>417</v>
      </c>
      <c r="M40" s="116"/>
    </row>
    <row r="41" spans="1:13" hidden="1" x14ac:dyDescent="0.2">
      <c r="A41" s="11">
        <v>21</v>
      </c>
      <c r="B41" s="11" t="s">
        <v>34</v>
      </c>
      <c r="C41" s="11" t="s">
        <v>188</v>
      </c>
      <c r="D41" s="11" t="s">
        <v>190</v>
      </c>
      <c r="E41" s="11" t="s">
        <v>191</v>
      </c>
      <c r="F41" s="10" t="s">
        <v>151</v>
      </c>
      <c r="G41" s="2">
        <v>2023</v>
      </c>
      <c r="H41" s="2" t="s">
        <v>263</v>
      </c>
      <c r="I41" s="112">
        <v>1217</v>
      </c>
      <c r="J41" s="112">
        <v>1217</v>
      </c>
      <c r="K41" s="112">
        <v>1217</v>
      </c>
      <c r="L41" s="112">
        <v>1217</v>
      </c>
      <c r="M41" s="116"/>
    </row>
    <row r="42" spans="1:13" hidden="1" x14ac:dyDescent="0.2">
      <c r="A42" s="11">
        <v>21</v>
      </c>
      <c r="B42" s="11" t="s">
        <v>34</v>
      </c>
      <c r="C42" s="11" t="s">
        <v>188</v>
      </c>
      <c r="D42" s="11" t="s">
        <v>190</v>
      </c>
      <c r="E42" s="11" t="s">
        <v>191</v>
      </c>
      <c r="F42" s="10" t="s">
        <v>151</v>
      </c>
      <c r="G42" s="2">
        <v>2024</v>
      </c>
      <c r="H42" s="2" t="s">
        <v>262</v>
      </c>
      <c r="I42" s="112">
        <v>52</v>
      </c>
      <c r="J42" s="112">
        <v>205</v>
      </c>
      <c r="K42" s="112">
        <v>259</v>
      </c>
      <c r="L42" s="112">
        <v>300</v>
      </c>
      <c r="M42" s="116"/>
    </row>
    <row r="43" spans="1:13" hidden="1" x14ac:dyDescent="0.2">
      <c r="A43" s="11">
        <v>21</v>
      </c>
      <c r="B43" s="11" t="s">
        <v>34</v>
      </c>
      <c r="C43" s="11" t="s">
        <v>188</v>
      </c>
      <c r="D43" s="11" t="s">
        <v>190</v>
      </c>
      <c r="E43" s="11" t="s">
        <v>191</v>
      </c>
      <c r="F43" s="10" t="s">
        <v>151</v>
      </c>
      <c r="G43" s="2">
        <v>2024</v>
      </c>
      <c r="H43" s="2" t="s">
        <v>263</v>
      </c>
      <c r="I43" s="112">
        <v>1276</v>
      </c>
      <c r="J43" s="112">
        <v>1276</v>
      </c>
      <c r="K43" s="112">
        <v>1276</v>
      </c>
      <c r="L43" s="112">
        <v>1276</v>
      </c>
      <c r="M43" s="116"/>
    </row>
    <row r="44" spans="1:13" x14ac:dyDescent="0.2">
      <c r="A44" s="11">
        <v>21</v>
      </c>
      <c r="B44" s="11" t="s">
        <v>34</v>
      </c>
      <c r="C44" s="11" t="s">
        <v>188</v>
      </c>
      <c r="D44" s="11" t="s">
        <v>190</v>
      </c>
      <c r="E44" s="11" t="s">
        <v>191</v>
      </c>
      <c r="F44" s="10" t="s">
        <v>151</v>
      </c>
      <c r="G44" s="2">
        <v>2025</v>
      </c>
      <c r="H44" s="2" t="s">
        <v>262</v>
      </c>
      <c r="I44" s="112"/>
      <c r="J44" s="112"/>
      <c r="K44" s="112"/>
      <c r="L44" s="112"/>
      <c r="M44" s="116"/>
    </row>
    <row r="45" spans="1:13" x14ac:dyDescent="0.2">
      <c r="A45" s="11">
        <v>21</v>
      </c>
      <c r="B45" s="11" t="s">
        <v>34</v>
      </c>
      <c r="C45" s="11" t="s">
        <v>188</v>
      </c>
      <c r="D45" s="11" t="s">
        <v>190</v>
      </c>
      <c r="E45" s="11" t="s">
        <v>191</v>
      </c>
      <c r="F45" s="10" t="s">
        <v>151</v>
      </c>
      <c r="G45" s="2">
        <v>2025</v>
      </c>
      <c r="H45" s="2" t="s">
        <v>263</v>
      </c>
      <c r="I45" s="112"/>
      <c r="J45" s="112"/>
      <c r="K45" s="112"/>
      <c r="L45" s="112"/>
      <c r="M45" s="116"/>
    </row>
  </sheetData>
  <autoFilter ref="A5:M45" xr:uid="{B834E630-8776-4F44-AB93-E124507C4B30}">
    <filterColumn colId="6">
      <filters>
        <filter val="2025"/>
      </filters>
    </filterColumn>
  </autoFilter>
  <sortState xmlns:xlrd2="http://schemas.microsoft.com/office/spreadsheetml/2017/richdata2" ref="A6:L45">
    <sortCondition ref="A6:A45"/>
    <sortCondition ref="G6:G45"/>
    <sortCondition ref="B6:B45"/>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B4D3-03F3-4C94-A185-6D59E6641D86}">
  <dimension ref="A1:L30"/>
  <sheetViews>
    <sheetView workbookViewId="0">
      <selection activeCell="G36" sqref="G36"/>
    </sheetView>
  </sheetViews>
  <sheetFormatPr baseColWidth="10" defaultColWidth="11.3984375" defaultRowHeight="14" x14ac:dyDescent="0.2"/>
  <cols>
    <col min="1" max="1" width="6.796875" customWidth="1"/>
    <col min="5" max="5" width="16.19921875" customWidth="1"/>
    <col min="6" max="6" width="41.59765625" customWidth="1"/>
    <col min="8" max="8" width="35.19921875" style="8" customWidth="1"/>
    <col min="11" max="11" width="9.3984375" customWidth="1"/>
  </cols>
  <sheetData>
    <row r="1" spans="1:12" ht="21" x14ac:dyDescent="0.25">
      <c r="B1" s="15" t="s">
        <v>6</v>
      </c>
    </row>
    <row r="2" spans="1:12" ht="15" x14ac:dyDescent="0.2">
      <c r="B2" s="99" t="s">
        <v>83</v>
      </c>
      <c r="C2" s="99" t="s">
        <v>56</v>
      </c>
      <c r="F2" s="87" t="s">
        <v>264</v>
      </c>
    </row>
    <row r="5" spans="1:12" s="26" customFormat="1" ht="39" x14ac:dyDescent="0.15">
      <c r="A5" s="90" t="s">
        <v>79</v>
      </c>
      <c r="B5" s="90" t="s">
        <v>80</v>
      </c>
      <c r="C5" s="90" t="s">
        <v>18</v>
      </c>
      <c r="D5" s="90" t="s">
        <v>214</v>
      </c>
      <c r="E5" s="91" t="s">
        <v>215</v>
      </c>
      <c r="F5" s="90" t="s">
        <v>216</v>
      </c>
      <c r="G5" s="24" t="s">
        <v>217</v>
      </c>
      <c r="H5" s="24" t="s">
        <v>218</v>
      </c>
      <c r="I5" s="25" t="s">
        <v>219</v>
      </c>
      <c r="J5" s="25" t="s">
        <v>220</v>
      </c>
      <c r="K5" s="25" t="s">
        <v>221</v>
      </c>
      <c r="L5" s="25" t="s">
        <v>222</v>
      </c>
    </row>
    <row r="6" spans="1:12" s="26" customFormat="1" x14ac:dyDescent="0.2">
      <c r="A6" s="4">
        <v>24</v>
      </c>
      <c r="B6" s="4" t="s">
        <v>265</v>
      </c>
      <c r="C6" s="4" t="s">
        <v>201</v>
      </c>
      <c r="D6" s="4" t="s">
        <v>203</v>
      </c>
      <c r="E6" s="4" t="s">
        <v>204</v>
      </c>
      <c r="F6" s="7" t="s">
        <v>205</v>
      </c>
      <c r="G6" s="2">
        <v>2021</v>
      </c>
      <c r="H6" s="3" t="s">
        <v>266</v>
      </c>
      <c r="I6" s="125"/>
      <c r="J6" s="126"/>
      <c r="K6" s="126"/>
      <c r="L6" s="127">
        <v>10</v>
      </c>
    </row>
    <row r="7" spans="1:12" s="26" customFormat="1" ht="15" x14ac:dyDescent="0.2">
      <c r="A7" s="4">
        <v>24</v>
      </c>
      <c r="B7" s="4" t="s">
        <v>265</v>
      </c>
      <c r="C7" s="4" t="s">
        <v>201</v>
      </c>
      <c r="D7" s="4" t="s">
        <v>203</v>
      </c>
      <c r="E7" s="4" t="s">
        <v>204</v>
      </c>
      <c r="F7" s="7" t="s">
        <v>205</v>
      </c>
      <c r="G7" s="2">
        <v>2021</v>
      </c>
      <c r="H7" s="9" t="s">
        <v>267</v>
      </c>
      <c r="I7" s="128"/>
      <c r="J7" s="128"/>
      <c r="K7" s="128"/>
      <c r="L7" s="112">
        <v>10</v>
      </c>
    </row>
    <row r="8" spans="1:12" s="26" customFormat="1" x14ac:dyDescent="0.2">
      <c r="A8" s="4">
        <v>24</v>
      </c>
      <c r="B8" s="4" t="s">
        <v>265</v>
      </c>
      <c r="C8" s="4" t="s">
        <v>201</v>
      </c>
      <c r="D8" s="4" t="s">
        <v>203</v>
      </c>
      <c r="E8" s="4" t="s">
        <v>204</v>
      </c>
      <c r="F8" s="7" t="s">
        <v>205</v>
      </c>
      <c r="G8" s="2">
        <v>2022</v>
      </c>
      <c r="H8" s="3" t="s">
        <v>266</v>
      </c>
      <c r="I8" s="125"/>
      <c r="J8" s="126"/>
      <c r="K8" s="126"/>
      <c r="L8" s="127">
        <v>32</v>
      </c>
    </row>
    <row r="9" spans="1:12" s="26" customFormat="1" ht="15" x14ac:dyDescent="0.2">
      <c r="A9" s="4">
        <v>24</v>
      </c>
      <c r="B9" s="4" t="s">
        <v>265</v>
      </c>
      <c r="C9" s="4" t="s">
        <v>201</v>
      </c>
      <c r="D9" s="4" t="s">
        <v>203</v>
      </c>
      <c r="E9" s="4" t="s">
        <v>204</v>
      </c>
      <c r="F9" s="7" t="s">
        <v>205</v>
      </c>
      <c r="G9" s="2">
        <v>2022</v>
      </c>
      <c r="H9" s="9" t="s">
        <v>267</v>
      </c>
      <c r="I9" s="128"/>
      <c r="J9" s="128"/>
      <c r="K9" s="128"/>
      <c r="L9" s="112">
        <v>31</v>
      </c>
    </row>
    <row r="10" spans="1:12" x14ac:dyDescent="0.2">
      <c r="A10" s="4">
        <v>24</v>
      </c>
      <c r="B10" s="4" t="s">
        <v>265</v>
      </c>
      <c r="C10" s="4" t="s">
        <v>201</v>
      </c>
      <c r="D10" s="4" t="s">
        <v>203</v>
      </c>
      <c r="E10" s="4" t="s">
        <v>204</v>
      </c>
      <c r="F10" s="7" t="s">
        <v>205</v>
      </c>
      <c r="G10" s="2">
        <v>2023</v>
      </c>
      <c r="H10" s="3" t="s">
        <v>266</v>
      </c>
      <c r="I10" s="127">
        <v>13</v>
      </c>
      <c r="J10" s="127">
        <v>29</v>
      </c>
      <c r="K10" s="127">
        <v>48</v>
      </c>
      <c r="L10" s="127">
        <v>48</v>
      </c>
    </row>
    <row r="11" spans="1:12" ht="15" x14ac:dyDescent="0.2">
      <c r="A11" s="4">
        <v>24</v>
      </c>
      <c r="B11" s="4" t="s">
        <v>265</v>
      </c>
      <c r="C11" s="4" t="s">
        <v>201</v>
      </c>
      <c r="D11" s="4" t="s">
        <v>203</v>
      </c>
      <c r="E11" s="4" t="s">
        <v>204</v>
      </c>
      <c r="F11" s="7" t="s">
        <v>205</v>
      </c>
      <c r="G11" s="2">
        <v>2023</v>
      </c>
      <c r="H11" s="9" t="s">
        <v>267</v>
      </c>
      <c r="I11" s="112">
        <v>0</v>
      </c>
      <c r="J11" s="112">
        <v>1</v>
      </c>
      <c r="K11" s="112">
        <v>1</v>
      </c>
      <c r="L11" s="112">
        <v>22</v>
      </c>
    </row>
    <row r="12" spans="1:12" x14ac:dyDescent="0.2">
      <c r="A12" s="4">
        <v>24</v>
      </c>
      <c r="B12" s="4" t="s">
        <v>265</v>
      </c>
      <c r="C12" s="4" t="s">
        <v>201</v>
      </c>
      <c r="D12" s="4" t="s">
        <v>203</v>
      </c>
      <c r="E12" s="4" t="s">
        <v>204</v>
      </c>
      <c r="F12" s="7" t="s">
        <v>205</v>
      </c>
      <c r="G12" s="2">
        <v>2024</v>
      </c>
      <c r="H12" s="3" t="s">
        <v>266</v>
      </c>
      <c r="I12" s="127">
        <v>11</v>
      </c>
      <c r="J12" s="127">
        <v>15</v>
      </c>
      <c r="K12" s="127">
        <v>20</v>
      </c>
      <c r="L12" s="127">
        <v>21</v>
      </c>
    </row>
    <row r="13" spans="1:12" ht="15" x14ac:dyDescent="0.2">
      <c r="A13" s="4">
        <v>24</v>
      </c>
      <c r="B13" s="4" t="s">
        <v>265</v>
      </c>
      <c r="C13" s="4" t="s">
        <v>201</v>
      </c>
      <c r="D13" s="4" t="s">
        <v>203</v>
      </c>
      <c r="E13" s="4" t="s">
        <v>204</v>
      </c>
      <c r="F13" s="7" t="s">
        <v>205</v>
      </c>
      <c r="G13" s="2">
        <v>2024</v>
      </c>
      <c r="H13" s="9" t="s">
        <v>267</v>
      </c>
      <c r="I13" s="112">
        <v>13</v>
      </c>
      <c r="J13" s="112">
        <v>63</v>
      </c>
      <c r="K13" s="112">
        <v>83</v>
      </c>
      <c r="L13" s="112">
        <v>93</v>
      </c>
    </row>
    <row r="14" spans="1:12" x14ac:dyDescent="0.2">
      <c r="A14" s="4">
        <v>24</v>
      </c>
      <c r="B14" s="4" t="s">
        <v>265</v>
      </c>
      <c r="C14" s="4" t="s">
        <v>201</v>
      </c>
      <c r="D14" s="4" t="s">
        <v>203</v>
      </c>
      <c r="E14" s="4" t="s">
        <v>204</v>
      </c>
      <c r="F14" s="7" t="s">
        <v>205</v>
      </c>
      <c r="G14" s="2">
        <v>2025</v>
      </c>
      <c r="H14" s="3" t="s">
        <v>266</v>
      </c>
      <c r="I14" s="112">
        <v>5</v>
      </c>
      <c r="J14" s="112">
        <v>8</v>
      </c>
      <c r="K14" s="112"/>
      <c r="L14" s="112"/>
    </row>
    <row r="15" spans="1:12" ht="15" x14ac:dyDescent="0.2">
      <c r="A15" s="4">
        <v>24</v>
      </c>
      <c r="B15" s="4" t="s">
        <v>265</v>
      </c>
      <c r="C15" s="4" t="s">
        <v>201</v>
      </c>
      <c r="D15" s="4" t="s">
        <v>203</v>
      </c>
      <c r="E15" s="4" t="s">
        <v>204</v>
      </c>
      <c r="F15" s="7" t="s">
        <v>205</v>
      </c>
      <c r="G15" s="2">
        <v>2025</v>
      </c>
      <c r="H15" s="9" t="s">
        <v>267</v>
      </c>
      <c r="I15" s="112">
        <v>4</v>
      </c>
      <c r="J15" s="112">
        <v>7</v>
      </c>
      <c r="K15" s="112"/>
      <c r="L15" s="112"/>
    </row>
    <row r="16" spans="1:12" s="26" customFormat="1" x14ac:dyDescent="0.2">
      <c r="A16" s="4">
        <v>25</v>
      </c>
      <c r="B16" s="4" t="s">
        <v>268</v>
      </c>
      <c r="C16" s="4" t="s">
        <v>206</v>
      </c>
      <c r="D16" s="4" t="s">
        <v>208</v>
      </c>
      <c r="E16" s="4" t="s">
        <v>204</v>
      </c>
      <c r="F16" s="4" t="s">
        <v>205</v>
      </c>
      <c r="G16" s="2">
        <v>2021</v>
      </c>
      <c r="H16" s="3" t="s">
        <v>269</v>
      </c>
      <c r="I16" s="128"/>
      <c r="J16" s="128"/>
      <c r="K16" s="128"/>
      <c r="L16" s="127">
        <v>0</v>
      </c>
    </row>
    <row r="17" spans="1:12" s="26" customFormat="1" x14ac:dyDescent="0.2">
      <c r="A17" s="4">
        <v>25</v>
      </c>
      <c r="B17" s="4" t="s">
        <v>268</v>
      </c>
      <c r="C17" s="4" t="s">
        <v>206</v>
      </c>
      <c r="D17" s="4" t="s">
        <v>208</v>
      </c>
      <c r="E17" s="4" t="s">
        <v>204</v>
      </c>
      <c r="F17" s="4" t="s">
        <v>205</v>
      </c>
      <c r="G17" s="2">
        <v>2021</v>
      </c>
      <c r="H17" s="3" t="s">
        <v>270</v>
      </c>
      <c r="I17" s="128"/>
      <c r="J17" s="128"/>
      <c r="K17" s="128"/>
      <c r="L17" s="127">
        <v>0</v>
      </c>
    </row>
    <row r="18" spans="1:12" s="26" customFormat="1" ht="15" x14ac:dyDescent="0.2">
      <c r="A18" s="4">
        <v>25</v>
      </c>
      <c r="B18" s="4" t="s">
        <v>268</v>
      </c>
      <c r="C18" s="4" t="s">
        <v>206</v>
      </c>
      <c r="D18" s="4" t="s">
        <v>208</v>
      </c>
      <c r="E18" s="4" t="s">
        <v>204</v>
      </c>
      <c r="F18" s="4" t="s">
        <v>205</v>
      </c>
      <c r="G18" s="2">
        <v>2021</v>
      </c>
      <c r="H18" s="9" t="s">
        <v>271</v>
      </c>
      <c r="I18" s="128"/>
      <c r="J18" s="128"/>
      <c r="K18" s="128"/>
      <c r="L18" s="127">
        <v>0</v>
      </c>
    </row>
    <row r="19" spans="1:12" s="26" customFormat="1" x14ac:dyDescent="0.2">
      <c r="A19" s="4">
        <v>25</v>
      </c>
      <c r="B19" s="4" t="s">
        <v>268</v>
      </c>
      <c r="C19" s="4" t="s">
        <v>206</v>
      </c>
      <c r="D19" s="4" t="s">
        <v>208</v>
      </c>
      <c r="E19" s="4" t="s">
        <v>204</v>
      </c>
      <c r="F19" s="4" t="s">
        <v>205</v>
      </c>
      <c r="G19" s="2">
        <v>2022</v>
      </c>
      <c r="H19" s="3" t="s">
        <v>269</v>
      </c>
      <c r="I19" s="128"/>
      <c r="J19" s="128"/>
      <c r="K19" s="128"/>
      <c r="L19" s="127">
        <v>130</v>
      </c>
    </row>
    <row r="20" spans="1:12" x14ac:dyDescent="0.2">
      <c r="A20" s="4">
        <v>25</v>
      </c>
      <c r="B20" s="4" t="s">
        <v>268</v>
      </c>
      <c r="C20" s="4" t="s">
        <v>206</v>
      </c>
      <c r="D20" s="4" t="s">
        <v>208</v>
      </c>
      <c r="E20" s="4" t="s">
        <v>204</v>
      </c>
      <c r="F20" s="4" t="s">
        <v>205</v>
      </c>
      <c r="G20" s="2">
        <v>2022</v>
      </c>
      <c r="H20" s="3" t="s">
        <v>270</v>
      </c>
      <c r="I20" s="128"/>
      <c r="J20" s="128"/>
      <c r="K20" s="128"/>
      <c r="L20" s="127">
        <v>215</v>
      </c>
    </row>
    <row r="21" spans="1:12" ht="15" x14ac:dyDescent="0.2">
      <c r="A21" s="4">
        <v>25</v>
      </c>
      <c r="B21" s="4" t="s">
        <v>268</v>
      </c>
      <c r="C21" s="4" t="s">
        <v>206</v>
      </c>
      <c r="D21" s="4" t="s">
        <v>208</v>
      </c>
      <c r="E21" s="4" t="s">
        <v>204</v>
      </c>
      <c r="F21" s="4" t="s">
        <v>205</v>
      </c>
      <c r="G21" s="2">
        <v>2022</v>
      </c>
      <c r="H21" s="9" t="s">
        <v>271</v>
      </c>
      <c r="I21" s="128"/>
      <c r="J21" s="128"/>
      <c r="K21" s="128"/>
      <c r="L21" s="127">
        <v>1255</v>
      </c>
    </row>
    <row r="22" spans="1:12" x14ac:dyDescent="0.2">
      <c r="A22" s="4">
        <v>25</v>
      </c>
      <c r="B22" s="4" t="s">
        <v>268</v>
      </c>
      <c r="C22" s="4" t="s">
        <v>206</v>
      </c>
      <c r="D22" s="4" t="s">
        <v>208</v>
      </c>
      <c r="E22" s="4" t="s">
        <v>204</v>
      </c>
      <c r="F22" s="4" t="s">
        <v>205</v>
      </c>
      <c r="G22" s="2">
        <v>2023</v>
      </c>
      <c r="H22" s="3" t="s">
        <v>269</v>
      </c>
      <c r="I22" s="127">
        <v>0</v>
      </c>
      <c r="J22" s="127">
        <v>0</v>
      </c>
      <c r="K22" s="127">
        <v>108</v>
      </c>
      <c r="L22" s="127">
        <v>108</v>
      </c>
    </row>
    <row r="23" spans="1:12" x14ac:dyDescent="0.2">
      <c r="A23" s="4">
        <v>25</v>
      </c>
      <c r="B23" s="4" t="s">
        <v>268</v>
      </c>
      <c r="C23" s="4" t="s">
        <v>206</v>
      </c>
      <c r="D23" s="4" t="s">
        <v>208</v>
      </c>
      <c r="E23" s="4" t="s">
        <v>204</v>
      </c>
      <c r="F23" s="4" t="s">
        <v>205</v>
      </c>
      <c r="G23" s="2">
        <v>2023</v>
      </c>
      <c r="H23" s="3" t="s">
        <v>270</v>
      </c>
      <c r="I23" s="127">
        <v>0</v>
      </c>
      <c r="J23" s="127">
        <v>0</v>
      </c>
      <c r="K23" s="127">
        <v>716</v>
      </c>
      <c r="L23" s="127">
        <v>716</v>
      </c>
    </row>
    <row r="24" spans="1:12" ht="15" x14ac:dyDescent="0.2">
      <c r="A24" s="4">
        <v>25</v>
      </c>
      <c r="B24" s="4" t="s">
        <v>268</v>
      </c>
      <c r="C24" s="4" t="s">
        <v>206</v>
      </c>
      <c r="D24" s="4" t="s">
        <v>208</v>
      </c>
      <c r="E24" s="4" t="s">
        <v>204</v>
      </c>
      <c r="F24" s="4" t="s">
        <v>205</v>
      </c>
      <c r="G24" s="2">
        <v>2023</v>
      </c>
      <c r="H24" s="9" t="s">
        <v>271</v>
      </c>
      <c r="I24" s="127">
        <v>0</v>
      </c>
      <c r="J24" s="127">
        <v>0</v>
      </c>
      <c r="K24" s="127">
        <v>1040</v>
      </c>
      <c r="L24" s="127">
        <v>1040</v>
      </c>
    </row>
    <row r="25" spans="1:12" ht="12" customHeight="1" x14ac:dyDescent="0.2">
      <c r="A25" s="4">
        <v>25</v>
      </c>
      <c r="B25" s="4" t="s">
        <v>268</v>
      </c>
      <c r="C25" s="4" t="s">
        <v>206</v>
      </c>
      <c r="D25" s="4" t="s">
        <v>208</v>
      </c>
      <c r="E25" s="4" t="s">
        <v>204</v>
      </c>
      <c r="F25" s="4" t="s">
        <v>205</v>
      </c>
      <c r="G25" s="2">
        <v>2024</v>
      </c>
      <c r="H25" s="3" t="s">
        <v>269</v>
      </c>
      <c r="I25" s="127">
        <v>6335</v>
      </c>
      <c r="J25" s="127">
        <v>6335</v>
      </c>
      <c r="K25" s="127">
        <v>6335</v>
      </c>
      <c r="L25" s="127">
        <v>6335</v>
      </c>
    </row>
    <row r="26" spans="1:12" x14ac:dyDescent="0.2">
      <c r="A26" s="4">
        <v>25</v>
      </c>
      <c r="B26" s="4" t="s">
        <v>268</v>
      </c>
      <c r="C26" s="4" t="s">
        <v>206</v>
      </c>
      <c r="D26" s="4" t="s">
        <v>208</v>
      </c>
      <c r="E26" s="4" t="s">
        <v>204</v>
      </c>
      <c r="F26" s="4" t="s">
        <v>205</v>
      </c>
      <c r="G26" s="2">
        <v>2024</v>
      </c>
      <c r="H26" s="3" t="s">
        <v>270</v>
      </c>
      <c r="I26" s="127">
        <v>13140</v>
      </c>
      <c r="J26" s="127">
        <v>13140</v>
      </c>
      <c r="K26" s="127">
        <v>13140</v>
      </c>
      <c r="L26" s="127">
        <v>13324</v>
      </c>
    </row>
    <row r="27" spans="1:12" ht="15" x14ac:dyDescent="0.2">
      <c r="A27" s="4">
        <v>25</v>
      </c>
      <c r="B27" s="4" t="s">
        <v>268</v>
      </c>
      <c r="C27" s="4" t="s">
        <v>206</v>
      </c>
      <c r="D27" s="4" t="s">
        <v>208</v>
      </c>
      <c r="E27" s="4" t="s">
        <v>204</v>
      </c>
      <c r="F27" s="4" t="s">
        <v>205</v>
      </c>
      <c r="G27" s="2">
        <v>2024</v>
      </c>
      <c r="H27" s="9" t="s">
        <v>271</v>
      </c>
      <c r="I27" s="127">
        <v>19475</v>
      </c>
      <c r="J27" s="127">
        <v>19475</v>
      </c>
      <c r="K27" s="127">
        <v>19475</v>
      </c>
      <c r="L27" s="127">
        <v>19659</v>
      </c>
    </row>
    <row r="28" spans="1:12" x14ac:dyDescent="0.2">
      <c r="A28" s="4">
        <v>25</v>
      </c>
      <c r="B28" s="4" t="s">
        <v>268</v>
      </c>
      <c r="C28" s="4" t="s">
        <v>206</v>
      </c>
      <c r="D28" s="4" t="s">
        <v>208</v>
      </c>
      <c r="E28" s="4" t="s">
        <v>204</v>
      </c>
      <c r="F28" s="4" t="s">
        <v>205</v>
      </c>
      <c r="G28" s="2">
        <v>2025</v>
      </c>
      <c r="H28" s="3" t="s">
        <v>269</v>
      </c>
      <c r="I28" s="112">
        <v>1300</v>
      </c>
      <c r="J28" s="112">
        <v>2300</v>
      </c>
      <c r="K28" s="112"/>
      <c r="L28" s="112"/>
    </row>
    <row r="29" spans="1:12" x14ac:dyDescent="0.2">
      <c r="A29" s="4">
        <v>25</v>
      </c>
      <c r="B29" s="4" t="s">
        <v>268</v>
      </c>
      <c r="C29" s="4" t="s">
        <v>206</v>
      </c>
      <c r="D29" s="4" t="s">
        <v>208</v>
      </c>
      <c r="E29" s="4" t="s">
        <v>204</v>
      </c>
      <c r="F29" s="4" t="s">
        <v>205</v>
      </c>
      <c r="G29" s="2">
        <v>2025</v>
      </c>
      <c r="H29" s="3" t="s">
        <v>270</v>
      </c>
      <c r="I29" s="112">
        <v>1600</v>
      </c>
      <c r="J29" s="112">
        <v>2600</v>
      </c>
      <c r="K29" s="112"/>
      <c r="L29" s="112"/>
    </row>
    <row r="30" spans="1:12" ht="15" x14ac:dyDescent="0.2">
      <c r="A30" s="4">
        <v>25</v>
      </c>
      <c r="B30" s="4" t="s">
        <v>268</v>
      </c>
      <c r="C30" s="4" t="s">
        <v>206</v>
      </c>
      <c r="D30" s="4" t="s">
        <v>208</v>
      </c>
      <c r="E30" s="4" t="s">
        <v>204</v>
      </c>
      <c r="F30" s="4" t="s">
        <v>205</v>
      </c>
      <c r="G30" s="2">
        <v>2025</v>
      </c>
      <c r="H30" s="9" t="s">
        <v>271</v>
      </c>
      <c r="I30" s="112">
        <v>2900</v>
      </c>
      <c r="J30" s="112">
        <v>4900</v>
      </c>
      <c r="K30" s="112"/>
      <c r="L30" s="112"/>
    </row>
  </sheetData>
  <autoFilter ref="A5:O30" xr:uid="{5905B4D3-03F3-4C94-A185-6D59E6641D86}"/>
  <sortState xmlns:xlrd2="http://schemas.microsoft.com/office/spreadsheetml/2017/richdata2" ref="A6:L30">
    <sortCondition ref="A6:A30"/>
    <sortCondition ref="G6:G30"/>
    <sortCondition ref="B6:B30"/>
  </sortState>
  <hyperlinks>
    <hyperlink ref="F2" location="'Detalle Difusión'!A1" display="Desarrollo de datos indicadores ver hoja Detalle Difusión" xr:uid="{D473A22A-0587-432F-AECD-6EBF6FFD1267}"/>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9FE4E-4919-4320-9969-A70C954B16E0}">
  <dimension ref="A1:T36"/>
  <sheetViews>
    <sheetView workbookViewId="0">
      <selection activeCell="A24" sqref="A24:B24"/>
    </sheetView>
  </sheetViews>
  <sheetFormatPr baseColWidth="10" defaultColWidth="11.3984375" defaultRowHeight="14" x14ac:dyDescent="0.2"/>
  <cols>
    <col min="2" max="2" width="24.59765625" customWidth="1"/>
    <col min="3" max="3" width="22.19921875" customWidth="1"/>
    <col min="4" max="4" width="16.796875" customWidth="1"/>
    <col min="5" max="5" width="16.19921875" customWidth="1"/>
    <col min="6" max="6" width="11.3984375" customWidth="1"/>
    <col min="8" max="8" width="36.3984375" customWidth="1"/>
    <col min="11" max="11" width="11.796875" customWidth="1"/>
  </cols>
  <sheetData>
    <row r="1" spans="1:20" ht="21" x14ac:dyDescent="0.25">
      <c r="B1" s="15" t="s">
        <v>6</v>
      </c>
      <c r="D1" s="159"/>
      <c r="E1" s="159"/>
      <c r="F1" s="36"/>
      <c r="G1" s="160" t="s">
        <v>272</v>
      </c>
      <c r="H1" s="36"/>
      <c r="I1" s="36"/>
      <c r="J1" s="36"/>
      <c r="K1" s="36"/>
      <c r="L1" s="36"/>
      <c r="M1" s="36"/>
      <c r="N1" s="36"/>
      <c r="O1" s="36"/>
      <c r="P1" s="36"/>
      <c r="Q1" s="36"/>
      <c r="R1" s="36"/>
      <c r="S1" s="36"/>
      <c r="T1" s="36"/>
    </row>
    <row r="2" spans="1:20" ht="15" x14ac:dyDescent="0.2">
      <c r="B2" s="183" t="s">
        <v>83</v>
      </c>
      <c r="C2" s="183" t="s">
        <v>273</v>
      </c>
      <c r="D2" s="159"/>
      <c r="E2" s="159"/>
      <c r="F2" s="36"/>
      <c r="G2" s="36"/>
      <c r="M2" s="36"/>
      <c r="N2" s="36"/>
      <c r="O2" s="36"/>
      <c r="P2" s="36"/>
      <c r="Q2" s="36"/>
      <c r="R2" s="36"/>
      <c r="S2" s="36"/>
      <c r="T2" s="36"/>
    </row>
    <row r="3" spans="1:20" ht="15" x14ac:dyDescent="0.2">
      <c r="A3" s="341"/>
      <c r="B3" s="341"/>
      <c r="C3" s="132"/>
      <c r="D3" s="132"/>
      <c r="E3" s="132"/>
      <c r="F3" s="36"/>
      <c r="G3" s="36"/>
      <c r="H3" s="36"/>
      <c r="I3" s="36"/>
      <c r="J3" s="36"/>
      <c r="K3" s="36"/>
      <c r="L3" s="36"/>
      <c r="M3" s="36"/>
      <c r="N3" s="36"/>
      <c r="O3" s="36"/>
      <c r="P3" s="36"/>
      <c r="Q3" s="36"/>
      <c r="R3" s="36"/>
      <c r="S3" s="36"/>
      <c r="T3" s="36"/>
    </row>
    <row r="4" spans="1:20" ht="53" x14ac:dyDescent="0.2">
      <c r="A4" s="90" t="s">
        <v>79</v>
      </c>
      <c r="B4" s="90" t="s">
        <v>80</v>
      </c>
      <c r="C4" s="90" t="s">
        <v>18</v>
      </c>
      <c r="D4" s="90" t="s">
        <v>214</v>
      </c>
      <c r="E4" s="91" t="s">
        <v>215</v>
      </c>
      <c r="F4" s="90" t="s">
        <v>216</v>
      </c>
      <c r="G4" s="14" t="s">
        <v>217</v>
      </c>
      <c r="H4" s="14" t="s">
        <v>218</v>
      </c>
      <c r="I4" s="108" t="s">
        <v>219</v>
      </c>
      <c r="J4" s="14" t="s">
        <v>220</v>
      </c>
      <c r="K4" s="14" t="s">
        <v>221</v>
      </c>
      <c r="L4" s="14" t="s">
        <v>222</v>
      </c>
    </row>
    <row r="5" spans="1:20" x14ac:dyDescent="0.2">
      <c r="A5" s="188">
        <v>6</v>
      </c>
      <c r="B5" s="188" t="s">
        <v>45</v>
      </c>
      <c r="C5" s="188" t="s">
        <v>124</v>
      </c>
      <c r="D5" s="188" t="s">
        <v>127</v>
      </c>
      <c r="E5" s="188" t="s">
        <v>128</v>
      </c>
      <c r="F5" s="189" t="s">
        <v>129</v>
      </c>
      <c r="G5" s="112">
        <v>2021</v>
      </c>
      <c r="H5" s="187" t="s">
        <v>274</v>
      </c>
      <c r="I5" s="190"/>
      <c r="J5" s="191"/>
      <c r="K5" s="191"/>
      <c r="L5" s="192">
        <v>1</v>
      </c>
    </row>
    <row r="6" spans="1:20" x14ac:dyDescent="0.2">
      <c r="A6" s="188">
        <v>6</v>
      </c>
      <c r="B6" s="188" t="s">
        <v>45</v>
      </c>
      <c r="C6" s="188" t="s">
        <v>124</v>
      </c>
      <c r="D6" s="188" t="s">
        <v>127</v>
      </c>
      <c r="E6" s="188" t="s">
        <v>128</v>
      </c>
      <c r="F6" s="189" t="s">
        <v>129</v>
      </c>
      <c r="G6" s="112">
        <v>2021</v>
      </c>
      <c r="H6" s="187" t="s">
        <v>275</v>
      </c>
      <c r="I6" s="190"/>
      <c r="J6" s="191"/>
      <c r="K6" s="191"/>
      <c r="L6" s="192">
        <v>6</v>
      </c>
    </row>
    <row r="7" spans="1:20" x14ac:dyDescent="0.2">
      <c r="A7" s="188">
        <v>6</v>
      </c>
      <c r="B7" s="188" t="s">
        <v>45</v>
      </c>
      <c r="C7" s="188" t="s">
        <v>124</v>
      </c>
      <c r="D7" s="188" t="s">
        <v>127</v>
      </c>
      <c r="E7" s="188" t="s">
        <v>128</v>
      </c>
      <c r="F7" s="189" t="s">
        <v>129</v>
      </c>
      <c r="G7" s="187">
        <v>2022</v>
      </c>
      <c r="H7" s="187" t="s">
        <v>274</v>
      </c>
      <c r="I7" s="190"/>
      <c r="J7" s="191"/>
      <c r="K7" s="191"/>
      <c r="L7" s="192">
        <v>4</v>
      </c>
      <c r="M7" s="122"/>
      <c r="N7" s="122"/>
      <c r="O7" s="122"/>
      <c r="P7" s="122"/>
      <c r="Q7" s="122"/>
      <c r="R7" s="122"/>
      <c r="S7" s="122"/>
      <c r="T7" s="122"/>
    </row>
    <row r="8" spans="1:20" x14ac:dyDescent="0.2">
      <c r="A8" s="188">
        <v>6</v>
      </c>
      <c r="B8" s="188" t="s">
        <v>45</v>
      </c>
      <c r="C8" s="188" t="s">
        <v>124</v>
      </c>
      <c r="D8" s="188" t="s">
        <v>127</v>
      </c>
      <c r="E8" s="188" t="s">
        <v>128</v>
      </c>
      <c r="F8" s="189" t="s">
        <v>129</v>
      </c>
      <c r="G8" s="187">
        <v>2022</v>
      </c>
      <c r="H8" s="187" t="s">
        <v>275</v>
      </c>
      <c r="I8" s="190"/>
      <c r="J8" s="191"/>
      <c r="K8" s="191"/>
      <c r="L8" s="193">
        <v>6</v>
      </c>
      <c r="M8" s="122"/>
      <c r="N8" s="122"/>
      <c r="O8" s="122"/>
      <c r="P8" s="122"/>
      <c r="Q8" s="122"/>
      <c r="R8" s="122"/>
      <c r="S8" s="122"/>
      <c r="T8" s="122"/>
    </row>
    <row r="9" spans="1:20" x14ac:dyDescent="0.2">
      <c r="A9" s="188">
        <v>6</v>
      </c>
      <c r="B9" s="188" t="s">
        <v>45</v>
      </c>
      <c r="C9" s="188" t="s">
        <v>124</v>
      </c>
      <c r="D9" s="188" t="s">
        <v>127</v>
      </c>
      <c r="E9" s="188" t="s">
        <v>128</v>
      </c>
      <c r="F9" s="189" t="s">
        <v>129</v>
      </c>
      <c r="G9" s="187">
        <v>2023</v>
      </c>
      <c r="H9" s="187" t="s">
        <v>274</v>
      </c>
      <c r="I9" s="194">
        <v>4</v>
      </c>
      <c r="J9" s="187">
        <v>4</v>
      </c>
      <c r="K9" s="187">
        <v>4</v>
      </c>
      <c r="L9" s="187">
        <v>6</v>
      </c>
      <c r="M9" s="122"/>
      <c r="N9" s="122"/>
      <c r="O9" s="122"/>
      <c r="P9" s="122"/>
      <c r="Q9" s="122"/>
      <c r="R9" s="122"/>
      <c r="S9" s="122"/>
      <c r="T9" s="122"/>
    </row>
    <row r="10" spans="1:20" x14ac:dyDescent="0.2">
      <c r="A10" s="188">
        <v>6</v>
      </c>
      <c r="B10" s="188" t="s">
        <v>45</v>
      </c>
      <c r="C10" s="188" t="s">
        <v>124</v>
      </c>
      <c r="D10" s="188" t="s">
        <v>127</v>
      </c>
      <c r="E10" s="188" t="s">
        <v>128</v>
      </c>
      <c r="F10" s="189" t="s">
        <v>129</v>
      </c>
      <c r="G10" s="187">
        <v>2023</v>
      </c>
      <c r="H10" s="187" t="s">
        <v>275</v>
      </c>
      <c r="I10" s="194">
        <v>6</v>
      </c>
      <c r="J10" s="187">
        <v>6</v>
      </c>
      <c r="K10" s="187">
        <v>6</v>
      </c>
      <c r="L10" s="187">
        <v>6</v>
      </c>
      <c r="M10" s="122"/>
      <c r="N10" s="122"/>
      <c r="O10" s="122"/>
      <c r="P10" s="122"/>
      <c r="Q10" s="122"/>
      <c r="R10" s="122"/>
      <c r="S10" s="122"/>
      <c r="T10" s="122"/>
    </row>
    <row r="11" spans="1:20" s="116" customFormat="1" ht="12" x14ac:dyDescent="0.15">
      <c r="A11" s="188">
        <v>17</v>
      </c>
      <c r="B11" s="188" t="s">
        <v>43</v>
      </c>
      <c r="C11" s="188" t="s">
        <v>173</v>
      </c>
      <c r="D11" s="188" t="s">
        <v>276</v>
      </c>
      <c r="E11" s="188" t="s">
        <v>277</v>
      </c>
      <c r="F11" s="189" t="s">
        <v>129</v>
      </c>
      <c r="G11" s="187">
        <v>2021</v>
      </c>
      <c r="H11" s="197" t="s">
        <v>43</v>
      </c>
      <c r="I11" s="196"/>
      <c r="J11" s="196"/>
      <c r="K11" s="196"/>
      <c r="L11" s="187">
        <v>80</v>
      </c>
      <c r="M11" s="195"/>
      <c r="N11" s="195"/>
      <c r="O11" s="195"/>
      <c r="P11" s="195"/>
      <c r="Q11" s="195"/>
      <c r="R11" s="195"/>
      <c r="S11" s="195"/>
      <c r="T11" s="195"/>
    </row>
    <row r="12" spans="1:20" s="116" customFormat="1" ht="12" x14ac:dyDescent="0.15">
      <c r="A12" s="188">
        <v>17</v>
      </c>
      <c r="B12" s="188" t="s">
        <v>43</v>
      </c>
      <c r="C12" s="188" t="s">
        <v>173</v>
      </c>
      <c r="D12" s="188" t="s">
        <v>276</v>
      </c>
      <c r="E12" s="188" t="s">
        <v>277</v>
      </c>
      <c r="F12" s="189" t="s">
        <v>129</v>
      </c>
      <c r="G12" s="187">
        <v>2022</v>
      </c>
      <c r="H12" s="197" t="s">
        <v>43</v>
      </c>
      <c r="I12" s="196"/>
      <c r="J12" s="196"/>
      <c r="K12" s="196"/>
      <c r="L12" s="187">
        <v>100</v>
      </c>
      <c r="M12" s="195"/>
      <c r="N12" s="195"/>
      <c r="O12" s="195"/>
      <c r="P12" s="195"/>
      <c r="Q12" s="195"/>
      <c r="R12" s="195"/>
      <c r="S12" s="195"/>
      <c r="T12" s="195"/>
    </row>
    <row r="13" spans="1:20" s="116" customFormat="1" ht="12" x14ac:dyDescent="0.15">
      <c r="A13" s="188">
        <v>17</v>
      </c>
      <c r="B13" s="188" t="s">
        <v>43</v>
      </c>
      <c r="C13" s="188" t="s">
        <v>173</v>
      </c>
      <c r="D13" s="188" t="s">
        <v>276</v>
      </c>
      <c r="E13" s="188" t="s">
        <v>277</v>
      </c>
      <c r="F13" s="189" t="s">
        <v>129</v>
      </c>
      <c r="G13" s="187">
        <v>2023</v>
      </c>
      <c r="H13" s="197" t="s">
        <v>43</v>
      </c>
      <c r="I13" s="196"/>
      <c r="J13" s="196"/>
      <c r="K13" s="196"/>
      <c r="L13" s="187">
        <v>100</v>
      </c>
      <c r="M13" s="195"/>
      <c r="N13" s="195"/>
      <c r="O13" s="195"/>
      <c r="P13" s="195"/>
      <c r="Q13" s="195"/>
      <c r="R13" s="195"/>
      <c r="S13" s="195"/>
      <c r="T13" s="195"/>
    </row>
    <row r="14" spans="1:20" ht="15" x14ac:dyDescent="0.2">
      <c r="A14" s="340"/>
      <c r="B14" s="340"/>
      <c r="C14" s="36"/>
      <c r="D14" s="36"/>
      <c r="E14" s="36"/>
      <c r="F14" s="36"/>
      <c r="G14" s="36"/>
      <c r="H14" s="36"/>
      <c r="I14" s="36"/>
      <c r="J14" s="36"/>
      <c r="K14" s="36"/>
      <c r="L14" s="36"/>
      <c r="M14" s="36"/>
      <c r="N14" s="36"/>
      <c r="O14" s="36"/>
      <c r="P14" s="36"/>
      <c r="Q14" s="36"/>
      <c r="R14" s="36"/>
      <c r="S14" s="36"/>
      <c r="T14" s="36"/>
    </row>
    <row r="15" spans="1:20" ht="15" x14ac:dyDescent="0.2">
      <c r="A15" s="340"/>
      <c r="B15" s="340"/>
      <c r="C15" s="36"/>
      <c r="D15" s="36"/>
      <c r="E15" s="36"/>
      <c r="F15" s="36"/>
      <c r="G15" s="36"/>
      <c r="H15" s="36"/>
      <c r="I15" s="36"/>
      <c r="J15" s="36"/>
      <c r="K15" s="36"/>
      <c r="L15" s="36"/>
      <c r="M15" s="36"/>
      <c r="N15" s="36"/>
      <c r="O15" s="36"/>
      <c r="P15" s="36"/>
      <c r="Q15" s="36"/>
      <c r="R15" s="36"/>
      <c r="S15" s="36"/>
      <c r="T15" s="36"/>
    </row>
    <row r="16" spans="1:20" ht="15" x14ac:dyDescent="0.2">
      <c r="A16" s="340"/>
      <c r="B16" s="340"/>
      <c r="C16" s="36"/>
      <c r="D16" s="36"/>
      <c r="E16" s="36"/>
      <c r="F16" s="36"/>
      <c r="G16" s="36"/>
      <c r="H16" s="36"/>
      <c r="I16" s="36"/>
      <c r="J16" s="36"/>
      <c r="K16" s="36"/>
      <c r="L16" s="36"/>
      <c r="M16" s="36"/>
      <c r="N16" s="36"/>
      <c r="O16" s="36"/>
      <c r="P16" s="36"/>
      <c r="Q16" s="36"/>
      <c r="R16" s="36"/>
      <c r="S16" s="36"/>
      <c r="T16" s="36"/>
    </row>
    <row r="17" spans="1:20" ht="16" thickBot="1" x14ac:dyDescent="0.25">
      <c r="A17" s="340"/>
      <c r="B17" s="340"/>
      <c r="C17" s="161"/>
      <c r="D17" s="163" t="s">
        <v>278</v>
      </c>
      <c r="E17" s="161"/>
      <c r="F17" s="161"/>
      <c r="G17" s="161"/>
      <c r="H17" s="164" t="s">
        <v>279</v>
      </c>
      <c r="I17" s="164" t="s">
        <v>280</v>
      </c>
      <c r="J17" s="165" t="s">
        <v>281</v>
      </c>
      <c r="K17" s="36"/>
      <c r="L17" s="36"/>
      <c r="M17" s="36"/>
      <c r="N17" s="36"/>
      <c r="O17" s="36"/>
      <c r="P17" s="36"/>
      <c r="Q17" s="36"/>
      <c r="R17" s="36"/>
      <c r="S17" s="36"/>
      <c r="T17" s="36"/>
    </row>
    <row r="18" spans="1:20" ht="16" thickBot="1" x14ac:dyDescent="0.25">
      <c r="A18" s="340"/>
      <c r="B18" s="340"/>
      <c r="C18" s="161"/>
      <c r="D18" s="166" t="s">
        <v>282</v>
      </c>
      <c r="E18" s="167" t="s">
        <v>79</v>
      </c>
      <c r="F18" s="167" t="s">
        <v>283</v>
      </c>
      <c r="G18" s="161"/>
      <c r="H18" s="168" t="s">
        <v>283</v>
      </c>
      <c r="I18" s="168" t="s">
        <v>283</v>
      </c>
      <c r="J18" s="168" t="s">
        <v>283</v>
      </c>
      <c r="K18" s="36"/>
      <c r="L18" s="36"/>
      <c r="M18" s="36"/>
      <c r="N18" s="36"/>
      <c r="O18" s="36"/>
      <c r="P18" s="36"/>
      <c r="Q18" s="36"/>
      <c r="R18" s="36"/>
      <c r="S18" s="36"/>
      <c r="T18" s="36"/>
    </row>
    <row r="19" spans="1:20" ht="15" x14ac:dyDescent="0.2">
      <c r="A19" s="340"/>
      <c r="B19" s="340"/>
      <c r="C19" s="161">
        <v>1</v>
      </c>
      <c r="D19" s="169" t="s">
        <v>284</v>
      </c>
      <c r="E19" s="170">
        <v>1</v>
      </c>
      <c r="F19" s="171">
        <v>100</v>
      </c>
      <c r="G19" s="161"/>
      <c r="H19" s="172">
        <v>100</v>
      </c>
      <c r="I19" s="172">
        <v>100</v>
      </c>
      <c r="J19" s="172">
        <v>100</v>
      </c>
      <c r="K19" s="36"/>
      <c r="L19" s="36"/>
      <c r="M19" s="36"/>
      <c r="N19" s="36"/>
      <c r="O19" s="36"/>
      <c r="P19" s="36"/>
      <c r="Q19" s="36"/>
      <c r="R19" s="36"/>
      <c r="S19" s="36"/>
      <c r="T19" s="36"/>
    </row>
    <row r="20" spans="1:20" ht="15" x14ac:dyDescent="0.2">
      <c r="A20" s="340"/>
      <c r="B20" s="340"/>
      <c r="C20" s="161">
        <v>2</v>
      </c>
      <c r="D20" s="173" t="s">
        <v>285</v>
      </c>
      <c r="E20" s="170">
        <v>1</v>
      </c>
      <c r="F20" s="171">
        <v>100</v>
      </c>
      <c r="G20" s="161"/>
      <c r="H20" s="172">
        <v>100</v>
      </c>
      <c r="I20" s="172">
        <v>100</v>
      </c>
      <c r="J20" s="172">
        <v>100</v>
      </c>
      <c r="K20" s="36"/>
      <c r="L20" s="36"/>
      <c r="M20" s="36"/>
      <c r="N20" s="36"/>
      <c r="O20" s="36"/>
      <c r="P20" s="36"/>
      <c r="Q20" s="36"/>
      <c r="R20" s="36"/>
      <c r="S20" s="36"/>
      <c r="T20" s="36"/>
    </row>
    <row r="21" spans="1:20" ht="15" x14ac:dyDescent="0.2">
      <c r="A21" s="340"/>
      <c r="B21" s="340"/>
      <c r="C21" s="161">
        <v>3</v>
      </c>
      <c r="D21" s="173" t="s">
        <v>286</v>
      </c>
      <c r="E21" s="170">
        <v>1</v>
      </c>
      <c r="F21" s="171">
        <v>100</v>
      </c>
      <c r="G21" s="161"/>
      <c r="H21" s="172">
        <v>100</v>
      </c>
      <c r="I21" s="172">
        <v>100</v>
      </c>
      <c r="J21" s="172">
        <v>100</v>
      </c>
      <c r="K21" s="36"/>
      <c r="L21" s="36"/>
      <c r="M21" s="36"/>
      <c r="N21" s="36"/>
      <c r="O21" s="36"/>
      <c r="P21" s="36"/>
      <c r="Q21" s="36"/>
      <c r="R21" s="36"/>
      <c r="S21" s="36"/>
      <c r="T21" s="36"/>
    </row>
    <row r="22" spans="1:20" ht="15" x14ac:dyDescent="0.2">
      <c r="A22" s="340"/>
      <c r="B22" s="340"/>
      <c r="C22" s="161">
        <v>4</v>
      </c>
      <c r="D22" s="173" t="s">
        <v>287</v>
      </c>
      <c r="E22" s="170">
        <v>1</v>
      </c>
      <c r="F22" s="171">
        <v>100</v>
      </c>
      <c r="G22" s="161"/>
      <c r="H22" s="172">
        <v>100</v>
      </c>
      <c r="I22" s="172">
        <v>100</v>
      </c>
      <c r="J22" s="172">
        <v>100</v>
      </c>
      <c r="K22" s="36"/>
      <c r="L22" s="36"/>
      <c r="M22" s="36"/>
      <c r="N22" s="36"/>
      <c r="O22" s="36"/>
      <c r="P22" s="36"/>
      <c r="Q22" s="36"/>
      <c r="R22" s="36"/>
      <c r="S22" s="36"/>
      <c r="T22" s="36"/>
    </row>
    <row r="23" spans="1:20" ht="15" x14ac:dyDescent="0.2">
      <c r="A23" s="340"/>
      <c r="B23" s="340"/>
      <c r="C23" s="161">
        <v>5</v>
      </c>
      <c r="D23" s="173" t="s">
        <v>288</v>
      </c>
      <c r="E23" s="170">
        <v>1</v>
      </c>
      <c r="F23" s="171">
        <v>100</v>
      </c>
      <c r="G23" s="161"/>
      <c r="H23" s="172">
        <v>100</v>
      </c>
      <c r="I23" s="172">
        <v>100</v>
      </c>
      <c r="J23" s="172">
        <v>100</v>
      </c>
      <c r="K23" s="36"/>
      <c r="L23" s="36"/>
      <c r="M23" s="36"/>
      <c r="N23" s="36"/>
      <c r="O23" s="36"/>
      <c r="P23" s="36"/>
      <c r="Q23" s="36"/>
      <c r="R23" s="36"/>
      <c r="S23" s="36"/>
      <c r="T23" s="36"/>
    </row>
    <row r="24" spans="1:20" ht="15" x14ac:dyDescent="0.2">
      <c r="A24" s="340"/>
      <c r="B24" s="340"/>
      <c r="C24" s="161">
        <v>6</v>
      </c>
      <c r="D24" s="174" t="s">
        <v>289</v>
      </c>
      <c r="E24" s="170">
        <v>1</v>
      </c>
      <c r="F24" s="171">
        <v>100</v>
      </c>
      <c r="G24" s="161"/>
      <c r="H24" s="172">
        <v>100</v>
      </c>
      <c r="I24" s="172">
        <v>100</v>
      </c>
      <c r="J24" s="172">
        <v>100</v>
      </c>
      <c r="K24" s="36"/>
      <c r="L24" s="36"/>
      <c r="M24" s="36"/>
      <c r="N24" s="36"/>
      <c r="O24" s="36"/>
      <c r="P24" s="36"/>
      <c r="Q24" s="36"/>
      <c r="R24" s="36"/>
      <c r="S24" s="36"/>
      <c r="T24" s="36"/>
    </row>
    <row r="25" spans="1:20" ht="15" x14ac:dyDescent="0.2">
      <c r="A25" s="340"/>
      <c r="B25" s="340"/>
      <c r="C25" s="161">
        <v>7</v>
      </c>
      <c r="D25" s="174" t="s">
        <v>290</v>
      </c>
      <c r="E25" s="170">
        <v>1</v>
      </c>
      <c r="F25" s="171">
        <v>100</v>
      </c>
      <c r="G25" s="161"/>
      <c r="H25" s="172">
        <v>100</v>
      </c>
      <c r="I25" s="172">
        <v>100</v>
      </c>
      <c r="J25" s="172">
        <v>100</v>
      </c>
      <c r="K25" s="36"/>
      <c r="L25" s="36"/>
      <c r="M25" s="36"/>
      <c r="N25" s="36"/>
      <c r="O25" s="36"/>
      <c r="P25" s="36"/>
      <c r="Q25" s="36"/>
      <c r="R25" s="36"/>
      <c r="S25" s="36"/>
      <c r="T25" s="36"/>
    </row>
    <row r="26" spans="1:20" ht="15" x14ac:dyDescent="0.2">
      <c r="A26" s="340"/>
      <c r="B26" s="340"/>
      <c r="C26" s="161">
        <v>8</v>
      </c>
      <c r="D26" s="174" t="s">
        <v>291</v>
      </c>
      <c r="E26" s="170">
        <v>1</v>
      </c>
      <c r="F26" s="171">
        <v>75</v>
      </c>
      <c r="G26" s="161"/>
      <c r="H26" s="172">
        <v>75</v>
      </c>
      <c r="I26" s="172">
        <v>100</v>
      </c>
      <c r="J26" s="172">
        <v>100</v>
      </c>
      <c r="K26" s="36"/>
      <c r="L26" s="36"/>
      <c r="M26" s="36"/>
      <c r="N26" s="36"/>
      <c r="O26" s="36"/>
      <c r="P26" s="36"/>
      <c r="Q26" s="36"/>
      <c r="R26" s="36"/>
      <c r="S26" s="36"/>
      <c r="T26" s="36"/>
    </row>
    <row r="27" spans="1:20" ht="15" x14ac:dyDescent="0.2">
      <c r="A27" s="340"/>
      <c r="B27" s="340"/>
      <c r="C27" s="161">
        <v>9</v>
      </c>
      <c r="D27" s="174" t="s">
        <v>292</v>
      </c>
      <c r="E27" s="170">
        <v>1</v>
      </c>
      <c r="F27" s="171">
        <v>25</v>
      </c>
      <c r="G27" s="161"/>
      <c r="H27" s="172">
        <v>25</v>
      </c>
      <c r="I27" s="172">
        <v>100</v>
      </c>
      <c r="J27" s="172">
        <v>100</v>
      </c>
      <c r="K27" s="36"/>
      <c r="L27" s="36"/>
      <c r="M27" s="36"/>
      <c r="N27" s="36"/>
      <c r="O27" s="36"/>
      <c r="P27" s="36"/>
      <c r="Q27" s="36"/>
      <c r="R27" s="36"/>
      <c r="S27" s="36"/>
      <c r="T27" s="36"/>
    </row>
    <row r="28" spans="1:20" ht="16" thickBot="1" x14ac:dyDescent="0.25">
      <c r="A28" s="340"/>
      <c r="B28" s="340"/>
      <c r="C28" s="161">
        <v>10</v>
      </c>
      <c r="D28" s="175" t="s">
        <v>293</v>
      </c>
      <c r="E28" s="170">
        <v>1</v>
      </c>
      <c r="F28" s="171">
        <v>0</v>
      </c>
      <c r="G28" s="161"/>
      <c r="H28" s="172">
        <v>0</v>
      </c>
      <c r="I28" s="172">
        <v>100</v>
      </c>
      <c r="J28" s="172">
        <v>100</v>
      </c>
      <c r="K28" s="36"/>
      <c r="L28" s="36"/>
      <c r="M28" s="36"/>
      <c r="N28" s="36"/>
      <c r="O28" s="36"/>
      <c r="P28" s="36"/>
      <c r="Q28" s="36"/>
      <c r="R28" s="36"/>
      <c r="S28" s="36"/>
      <c r="T28" s="36"/>
    </row>
    <row r="29" spans="1:20" ht="16" thickBot="1" x14ac:dyDescent="0.25">
      <c r="A29" s="340"/>
      <c r="B29" s="340"/>
      <c r="C29" s="161"/>
      <c r="D29" s="176" t="s">
        <v>294</v>
      </c>
      <c r="E29" s="177">
        <v>10</v>
      </c>
      <c r="F29" s="177">
        <v>800</v>
      </c>
      <c r="G29" s="161"/>
      <c r="H29" s="161">
        <v>800</v>
      </c>
      <c r="I29" s="161">
        <v>1000</v>
      </c>
      <c r="J29" s="161">
        <v>1000</v>
      </c>
      <c r="K29" s="36"/>
      <c r="L29" s="36"/>
      <c r="M29" s="36"/>
      <c r="N29" s="36"/>
      <c r="O29" s="36"/>
      <c r="P29" s="36"/>
      <c r="Q29" s="36"/>
      <c r="R29" s="36"/>
      <c r="S29" s="36"/>
      <c r="T29" s="36"/>
    </row>
    <row r="30" spans="1:20" ht="16" thickBot="1" x14ac:dyDescent="0.25">
      <c r="A30" s="340"/>
      <c r="B30" s="340"/>
      <c r="C30" s="161"/>
      <c r="D30" s="176" t="s">
        <v>295</v>
      </c>
      <c r="E30" s="177">
        <v>80</v>
      </c>
      <c r="F30" s="161"/>
      <c r="G30" s="161"/>
      <c r="H30" s="178">
        <v>80</v>
      </c>
      <c r="I30" s="178">
        <v>100</v>
      </c>
      <c r="J30" s="178">
        <v>100</v>
      </c>
      <c r="K30" s="36"/>
      <c r="L30" s="36"/>
      <c r="M30" s="36"/>
      <c r="N30" s="36"/>
      <c r="O30" s="36"/>
      <c r="P30" s="36"/>
      <c r="Q30" s="36"/>
      <c r="R30" s="36"/>
      <c r="S30" s="36"/>
      <c r="T30" s="36"/>
    </row>
    <row r="31" spans="1:20" ht="15" x14ac:dyDescent="0.2">
      <c r="A31" s="340"/>
      <c r="B31" s="340"/>
      <c r="C31" s="36"/>
      <c r="D31" s="36"/>
      <c r="E31" s="36"/>
      <c r="F31" s="36"/>
      <c r="G31" s="36"/>
      <c r="H31" s="36"/>
      <c r="I31" s="36"/>
      <c r="J31" s="36"/>
      <c r="K31" s="36"/>
      <c r="L31" s="36"/>
      <c r="M31" s="36"/>
      <c r="N31" s="36"/>
      <c r="O31" s="36"/>
      <c r="P31" s="36"/>
      <c r="Q31" s="36"/>
      <c r="R31" s="36"/>
      <c r="S31" s="36"/>
      <c r="T31" s="36"/>
    </row>
    <row r="32" spans="1:20" ht="15" x14ac:dyDescent="0.2">
      <c r="A32" s="340"/>
      <c r="B32" s="340"/>
      <c r="C32" s="36"/>
      <c r="D32" s="36"/>
      <c r="E32" s="36"/>
      <c r="F32" s="36"/>
      <c r="G32" s="36"/>
      <c r="H32" s="36"/>
      <c r="I32" s="36"/>
      <c r="J32" s="36"/>
      <c r="K32" s="36"/>
      <c r="L32" s="36"/>
      <c r="M32" s="36"/>
      <c r="N32" s="36"/>
      <c r="O32" s="36"/>
      <c r="P32" s="36"/>
      <c r="Q32" s="36"/>
      <c r="R32" s="36"/>
      <c r="S32" s="36"/>
      <c r="T32" s="36"/>
    </row>
    <row r="33" spans="1:20" ht="15" x14ac:dyDescent="0.2">
      <c r="A33" s="340"/>
      <c r="B33" s="340"/>
      <c r="C33" s="36"/>
      <c r="D33" s="36"/>
      <c r="E33" s="36"/>
      <c r="F33" s="36"/>
      <c r="G33" s="36"/>
      <c r="H33" s="36"/>
      <c r="I33" s="36"/>
      <c r="J33" s="36"/>
      <c r="K33" s="36"/>
      <c r="L33" s="36"/>
      <c r="M33" s="36"/>
      <c r="N33" s="36"/>
      <c r="O33" s="36"/>
      <c r="P33" s="36"/>
      <c r="Q33" s="36"/>
      <c r="R33" s="36"/>
      <c r="S33" s="36"/>
      <c r="T33" s="36"/>
    </row>
    <row r="34" spans="1:20" ht="15" x14ac:dyDescent="0.2">
      <c r="A34" s="340"/>
      <c r="B34" s="340"/>
      <c r="C34" s="36"/>
      <c r="D34" s="36"/>
      <c r="E34" s="36"/>
      <c r="F34" s="36"/>
      <c r="G34" s="36"/>
      <c r="H34" s="36"/>
      <c r="I34" s="36"/>
      <c r="J34" s="36"/>
      <c r="K34" s="36"/>
      <c r="L34" s="36"/>
      <c r="M34" s="36"/>
      <c r="N34" s="36"/>
      <c r="O34" s="36"/>
      <c r="P34" s="36"/>
      <c r="Q34" s="36"/>
      <c r="R34" s="36"/>
      <c r="S34" s="36"/>
      <c r="T34" s="36"/>
    </row>
    <row r="35" spans="1:20" ht="15" x14ac:dyDescent="0.2">
      <c r="A35" s="340"/>
      <c r="B35" s="340"/>
      <c r="C35" s="36"/>
      <c r="D35" s="36"/>
      <c r="E35" s="36"/>
      <c r="F35" s="36"/>
      <c r="G35" s="36"/>
      <c r="H35" s="36"/>
      <c r="I35" s="36"/>
      <c r="J35" s="36"/>
      <c r="K35" s="36"/>
      <c r="L35" s="36"/>
      <c r="M35" s="36"/>
      <c r="N35" s="36"/>
      <c r="O35" s="36"/>
      <c r="P35" s="36"/>
      <c r="Q35" s="36"/>
      <c r="R35" s="36"/>
      <c r="S35" s="36"/>
      <c r="T35" s="36"/>
    </row>
    <row r="36" spans="1:20" ht="15" x14ac:dyDescent="0.2">
      <c r="A36" s="340"/>
      <c r="B36" s="340"/>
      <c r="C36" s="36"/>
      <c r="D36" s="36"/>
      <c r="E36" s="36">
        <v>0.8</v>
      </c>
      <c r="F36" s="36"/>
      <c r="G36" s="36"/>
      <c r="H36" s="36"/>
      <c r="I36" s="36"/>
      <c r="J36" s="36"/>
      <c r="K36" s="36"/>
      <c r="L36" s="36"/>
      <c r="M36" s="36"/>
      <c r="N36" s="36"/>
      <c r="O36" s="36"/>
      <c r="P36" s="36"/>
      <c r="Q36" s="36"/>
      <c r="R36" s="36"/>
      <c r="S36" s="36"/>
      <c r="T36" s="36"/>
    </row>
  </sheetData>
  <mergeCells count="24">
    <mergeCell ref="A14:B14"/>
    <mergeCell ref="A15:B15"/>
    <mergeCell ref="A16:B16"/>
    <mergeCell ref="A17:B17"/>
    <mergeCell ref="A3:B3"/>
    <mergeCell ref="A29:B29"/>
    <mergeCell ref="A18:B18"/>
    <mergeCell ref="A19:B19"/>
    <mergeCell ref="A20:B20"/>
    <mergeCell ref="A21:B21"/>
    <mergeCell ref="A22:B22"/>
    <mergeCell ref="A23:B23"/>
    <mergeCell ref="A24:B24"/>
    <mergeCell ref="A25:B25"/>
    <mergeCell ref="A26:B26"/>
    <mergeCell ref="A27:B27"/>
    <mergeCell ref="A28:B28"/>
    <mergeCell ref="A36:B36"/>
    <mergeCell ref="A30:B30"/>
    <mergeCell ref="A31:B31"/>
    <mergeCell ref="A32:B32"/>
    <mergeCell ref="A33:B33"/>
    <mergeCell ref="A34:B34"/>
    <mergeCell ref="A35:B35"/>
  </mergeCells>
  <hyperlinks>
    <hyperlink ref="G1" location="RESUMEN!A1" display="RESUMEN!A1" xr:uid="{1AAA1770-55B2-4BF4-9DB9-234982A738D7}"/>
  </hyperlink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69E8-5AC1-48FB-91C1-D29BCCDBBE0E}">
  <dimension ref="A1:AJ42"/>
  <sheetViews>
    <sheetView topLeftCell="A4" workbookViewId="0">
      <selection activeCell="O7" sqref="O7"/>
    </sheetView>
  </sheetViews>
  <sheetFormatPr baseColWidth="10" defaultColWidth="11.3984375" defaultRowHeight="14" x14ac:dyDescent="0.2"/>
  <cols>
    <col min="2" max="2" width="20.59765625" customWidth="1"/>
    <col min="3" max="3" width="33.796875" customWidth="1"/>
    <col min="4" max="4" width="24.19921875" customWidth="1"/>
    <col min="6" max="6" width="24" customWidth="1"/>
    <col min="8" max="8" width="28.19921875" customWidth="1"/>
    <col min="9" max="9" width="8.3984375" customWidth="1"/>
    <col min="10" max="10" width="9" customWidth="1"/>
  </cols>
  <sheetData>
    <row r="1" spans="1:36" ht="21" x14ac:dyDescent="0.25">
      <c r="B1" s="15" t="s">
        <v>6</v>
      </c>
    </row>
    <row r="2" spans="1:36" ht="15" x14ac:dyDescent="0.2">
      <c r="B2" s="183" t="s">
        <v>83</v>
      </c>
      <c r="C2" s="183" t="s">
        <v>61</v>
      </c>
      <c r="D2" s="307" t="s">
        <v>296</v>
      </c>
      <c r="F2" s="87" t="s">
        <v>297</v>
      </c>
    </row>
    <row r="3" spans="1:36" ht="12.75" customHeight="1" x14ac:dyDescent="0.2">
      <c r="A3" s="185"/>
      <c r="B3" s="185"/>
      <c r="C3" s="186"/>
      <c r="D3" s="184"/>
      <c r="E3" s="184"/>
      <c r="F3" s="36"/>
      <c r="AA3" s="198"/>
      <c r="AB3" s="36"/>
      <c r="AC3" s="36"/>
      <c r="AD3" s="36"/>
      <c r="AE3" s="36"/>
      <c r="AF3" s="36"/>
      <c r="AG3" s="36"/>
      <c r="AH3" s="36"/>
      <c r="AI3" s="36"/>
      <c r="AJ3" s="36"/>
    </row>
    <row r="4" spans="1:36" ht="40" x14ac:dyDescent="0.2">
      <c r="A4" s="90" t="s">
        <v>79</v>
      </c>
      <c r="B4" s="90" t="s">
        <v>80</v>
      </c>
      <c r="C4" s="90" t="s">
        <v>18</v>
      </c>
      <c r="D4" s="90" t="s">
        <v>214</v>
      </c>
      <c r="E4" s="91" t="s">
        <v>215</v>
      </c>
      <c r="F4" s="90" t="s">
        <v>216</v>
      </c>
      <c r="G4" s="14" t="s">
        <v>217</v>
      </c>
      <c r="H4" s="14" t="s">
        <v>218</v>
      </c>
      <c r="I4" s="225" t="s">
        <v>219</v>
      </c>
      <c r="J4" s="226" t="s">
        <v>220</v>
      </c>
      <c r="K4" s="226" t="s">
        <v>221</v>
      </c>
      <c r="L4" s="226" t="s">
        <v>222</v>
      </c>
      <c r="AA4" s="162"/>
      <c r="AB4" s="162"/>
      <c r="AC4" s="162"/>
      <c r="AD4" s="162"/>
      <c r="AE4" s="162"/>
      <c r="AF4" s="162"/>
      <c r="AG4" s="162"/>
      <c r="AH4" s="162"/>
      <c r="AI4" s="162"/>
      <c r="AJ4" s="162"/>
    </row>
    <row r="5" spans="1:36" x14ac:dyDescent="0.2">
      <c r="A5" s="180">
        <v>1</v>
      </c>
      <c r="B5" s="180" t="s">
        <v>63</v>
      </c>
      <c r="C5" s="223" t="s">
        <v>101</v>
      </c>
      <c r="D5" s="223" t="s">
        <v>104</v>
      </c>
      <c r="E5" s="223" t="s">
        <v>106</v>
      </c>
      <c r="F5" s="181" t="s">
        <v>107</v>
      </c>
      <c r="G5" s="2">
        <v>2021</v>
      </c>
      <c r="H5" s="182" t="s">
        <v>298</v>
      </c>
      <c r="I5" s="200"/>
      <c r="J5" s="200"/>
      <c r="K5" s="200"/>
      <c r="L5" s="2">
        <v>0</v>
      </c>
      <c r="AA5" s="122"/>
      <c r="AB5" s="122"/>
      <c r="AC5" s="122"/>
      <c r="AD5" s="122"/>
      <c r="AE5" s="122"/>
      <c r="AF5" s="122"/>
      <c r="AG5" s="122"/>
      <c r="AH5" s="122"/>
      <c r="AI5" s="122"/>
      <c r="AJ5" s="122"/>
    </row>
    <row r="6" spans="1:36" x14ac:dyDescent="0.2">
      <c r="A6" s="180">
        <v>1</v>
      </c>
      <c r="B6" s="180" t="s">
        <v>63</v>
      </c>
      <c r="C6" s="223" t="s">
        <v>101</v>
      </c>
      <c r="D6" s="223" t="s">
        <v>104</v>
      </c>
      <c r="E6" s="223" t="s">
        <v>299</v>
      </c>
      <c r="F6" s="199" t="s">
        <v>107</v>
      </c>
      <c r="G6" s="2">
        <v>2021</v>
      </c>
      <c r="H6" s="2" t="s">
        <v>300</v>
      </c>
      <c r="I6" s="200"/>
      <c r="J6" s="200"/>
      <c r="K6" s="200"/>
      <c r="L6" s="2">
        <v>0</v>
      </c>
    </row>
    <row r="7" spans="1:36" x14ac:dyDescent="0.2">
      <c r="A7" s="180">
        <v>1</v>
      </c>
      <c r="B7" s="180" t="s">
        <v>63</v>
      </c>
      <c r="C7" s="223" t="s">
        <v>101</v>
      </c>
      <c r="D7" s="223" t="s">
        <v>104</v>
      </c>
      <c r="E7" s="223" t="s">
        <v>299</v>
      </c>
      <c r="F7" s="199" t="s">
        <v>301</v>
      </c>
      <c r="G7" s="2">
        <v>2022</v>
      </c>
      <c r="H7" s="182" t="s">
        <v>298</v>
      </c>
      <c r="I7" s="200"/>
      <c r="J7" s="200"/>
      <c r="K7" s="200"/>
      <c r="L7" s="2">
        <v>12.5</v>
      </c>
    </row>
    <row r="8" spans="1:36" x14ac:dyDescent="0.2">
      <c r="A8" s="180">
        <v>1</v>
      </c>
      <c r="B8" s="180" t="s">
        <v>63</v>
      </c>
      <c r="C8" s="223" t="s">
        <v>101</v>
      </c>
      <c r="D8" s="223" t="s">
        <v>104</v>
      </c>
      <c r="E8" s="223" t="s">
        <v>299</v>
      </c>
      <c r="F8" s="199" t="s">
        <v>302</v>
      </c>
      <c r="G8" s="2">
        <v>2022</v>
      </c>
      <c r="H8" s="2" t="s">
        <v>303</v>
      </c>
      <c r="I8" s="200"/>
      <c r="J8" s="200"/>
      <c r="K8" s="200"/>
      <c r="L8" s="2">
        <v>13</v>
      </c>
    </row>
    <row r="9" spans="1:36" x14ac:dyDescent="0.2">
      <c r="A9" s="180">
        <v>1</v>
      </c>
      <c r="B9" s="180" t="s">
        <v>63</v>
      </c>
      <c r="C9" s="223" t="s">
        <v>101</v>
      </c>
      <c r="D9" s="223" t="s">
        <v>104</v>
      </c>
      <c r="E9" s="223" t="s">
        <v>299</v>
      </c>
      <c r="F9" s="199" t="s">
        <v>301</v>
      </c>
      <c r="G9" s="2">
        <v>2023</v>
      </c>
      <c r="H9" s="182" t="s">
        <v>298</v>
      </c>
      <c r="I9" s="2">
        <v>12.5</v>
      </c>
      <c r="J9" s="2">
        <v>12.5</v>
      </c>
      <c r="K9" s="2">
        <v>12.5</v>
      </c>
      <c r="L9" s="2">
        <v>12.5</v>
      </c>
    </row>
    <row r="10" spans="1:36" x14ac:dyDescent="0.2">
      <c r="A10" s="180">
        <v>1</v>
      </c>
      <c r="B10" s="180" t="s">
        <v>63</v>
      </c>
      <c r="C10" s="223" t="s">
        <v>101</v>
      </c>
      <c r="D10" s="223" t="s">
        <v>104</v>
      </c>
      <c r="E10" s="223" t="s">
        <v>299</v>
      </c>
      <c r="F10" s="199" t="s">
        <v>302</v>
      </c>
      <c r="G10" s="2">
        <v>2023</v>
      </c>
      <c r="H10" s="2" t="s">
        <v>300</v>
      </c>
      <c r="I10" s="2">
        <v>13</v>
      </c>
      <c r="J10" s="2">
        <v>13</v>
      </c>
      <c r="K10" s="2">
        <v>13</v>
      </c>
      <c r="L10" s="2">
        <v>13</v>
      </c>
    </row>
    <row r="11" spans="1:36" x14ac:dyDescent="0.2">
      <c r="A11" s="180">
        <v>1</v>
      </c>
      <c r="B11" s="180" t="s">
        <v>63</v>
      </c>
      <c r="C11" s="223" t="s">
        <v>101</v>
      </c>
      <c r="D11" s="223" t="s">
        <v>104</v>
      </c>
      <c r="E11" s="223" t="s">
        <v>299</v>
      </c>
      <c r="F11" s="199" t="s">
        <v>301</v>
      </c>
      <c r="G11" s="2">
        <v>2024</v>
      </c>
      <c r="H11" s="182" t="s">
        <v>298</v>
      </c>
      <c r="I11" s="2">
        <v>12.5</v>
      </c>
      <c r="J11" s="2">
        <v>12.5</v>
      </c>
      <c r="K11" s="2">
        <v>12.5</v>
      </c>
      <c r="L11" s="2">
        <v>12.5</v>
      </c>
    </row>
    <row r="12" spans="1:36" x14ac:dyDescent="0.2">
      <c r="A12" s="180">
        <v>1</v>
      </c>
      <c r="B12" s="180" t="s">
        <v>63</v>
      </c>
      <c r="C12" s="223" t="s">
        <v>101</v>
      </c>
      <c r="D12" s="223" t="s">
        <v>104</v>
      </c>
      <c r="E12" s="223" t="s">
        <v>299</v>
      </c>
      <c r="F12" s="199" t="s">
        <v>302</v>
      </c>
      <c r="G12" s="2">
        <v>2024</v>
      </c>
      <c r="H12" s="2" t="s">
        <v>300</v>
      </c>
      <c r="I12" s="2">
        <v>13</v>
      </c>
      <c r="J12" s="2">
        <v>13</v>
      </c>
      <c r="K12" s="2">
        <v>13</v>
      </c>
      <c r="L12" s="2">
        <v>13</v>
      </c>
    </row>
    <row r="13" spans="1:36" x14ac:dyDescent="0.2">
      <c r="A13" s="180">
        <v>2</v>
      </c>
      <c r="B13" s="180" t="s">
        <v>65</v>
      </c>
      <c r="C13" s="223" t="s">
        <v>108</v>
      </c>
      <c r="D13" s="223" t="s">
        <v>111</v>
      </c>
      <c r="E13" s="223" t="s">
        <v>299</v>
      </c>
      <c r="F13" s="199" t="s">
        <v>64</v>
      </c>
      <c r="G13" s="2">
        <v>2021</v>
      </c>
      <c r="H13" s="182" t="s">
        <v>304</v>
      </c>
      <c r="I13" s="200"/>
      <c r="J13" s="200"/>
      <c r="K13" s="200"/>
      <c r="L13" s="2">
        <v>0</v>
      </c>
    </row>
    <row r="14" spans="1:36" x14ac:dyDescent="0.2">
      <c r="A14" s="180">
        <v>2</v>
      </c>
      <c r="B14" s="180" t="s">
        <v>65</v>
      </c>
      <c r="C14" s="223" t="s">
        <v>108</v>
      </c>
      <c r="D14" s="223" t="s">
        <v>111</v>
      </c>
      <c r="E14" s="223" t="s">
        <v>299</v>
      </c>
      <c r="F14" s="199" t="s">
        <v>64</v>
      </c>
      <c r="G14" s="2">
        <v>2021</v>
      </c>
      <c r="H14" s="2" t="s">
        <v>305</v>
      </c>
      <c r="I14" s="200"/>
      <c r="J14" s="200"/>
      <c r="K14" s="200"/>
      <c r="L14" s="2">
        <v>0</v>
      </c>
    </row>
    <row r="15" spans="1:36" x14ac:dyDescent="0.2">
      <c r="A15" s="180">
        <v>2</v>
      </c>
      <c r="B15" s="180" t="s">
        <v>65</v>
      </c>
      <c r="C15" s="223" t="s">
        <v>108</v>
      </c>
      <c r="D15" s="223" t="s">
        <v>111</v>
      </c>
      <c r="E15" s="223" t="s">
        <v>299</v>
      </c>
      <c r="F15" s="199" t="s">
        <v>64</v>
      </c>
      <c r="G15" s="2">
        <v>2021</v>
      </c>
      <c r="H15" s="2" t="s">
        <v>306</v>
      </c>
      <c r="I15" s="200"/>
      <c r="J15" s="200"/>
      <c r="K15" s="200"/>
      <c r="L15" s="2">
        <v>0</v>
      </c>
    </row>
    <row r="16" spans="1:36" x14ac:dyDescent="0.2">
      <c r="A16" s="180">
        <v>2</v>
      </c>
      <c r="B16" s="180" t="s">
        <v>65</v>
      </c>
      <c r="C16" s="223" t="s">
        <v>108</v>
      </c>
      <c r="D16" s="223" t="s">
        <v>111</v>
      </c>
      <c r="E16" s="223" t="s">
        <v>299</v>
      </c>
      <c r="F16" s="199" t="s">
        <v>64</v>
      </c>
      <c r="G16" s="2">
        <v>2022</v>
      </c>
      <c r="H16" s="182" t="s">
        <v>304</v>
      </c>
      <c r="I16" s="200"/>
      <c r="J16" s="200"/>
      <c r="K16" s="200"/>
      <c r="L16" s="2">
        <v>16</v>
      </c>
    </row>
    <row r="17" spans="1:15" x14ac:dyDescent="0.2">
      <c r="A17" s="180">
        <v>2</v>
      </c>
      <c r="B17" s="180" t="s">
        <v>65</v>
      </c>
      <c r="C17" s="223" t="s">
        <v>108</v>
      </c>
      <c r="D17" s="223" t="s">
        <v>111</v>
      </c>
      <c r="E17" s="223" t="s">
        <v>299</v>
      </c>
      <c r="F17" s="199" t="s">
        <v>64</v>
      </c>
      <c r="G17" s="2">
        <v>2022</v>
      </c>
      <c r="H17" s="2" t="s">
        <v>305</v>
      </c>
      <c r="I17" s="200"/>
      <c r="J17" s="200"/>
      <c r="K17" s="200"/>
      <c r="L17" s="2">
        <v>19</v>
      </c>
    </row>
    <row r="18" spans="1:15" x14ac:dyDescent="0.2">
      <c r="A18" s="180">
        <v>2</v>
      </c>
      <c r="B18" s="180" t="s">
        <v>65</v>
      </c>
      <c r="C18" s="223" t="s">
        <v>108</v>
      </c>
      <c r="D18" s="223" t="s">
        <v>111</v>
      </c>
      <c r="E18" s="223" t="s">
        <v>299</v>
      </c>
      <c r="F18" s="199" t="s">
        <v>64</v>
      </c>
      <c r="G18" s="2">
        <v>2022</v>
      </c>
      <c r="H18" s="2" t="s">
        <v>306</v>
      </c>
      <c r="I18" s="200"/>
      <c r="J18" s="200"/>
      <c r="K18" s="200"/>
      <c r="L18" s="2">
        <v>39</v>
      </c>
    </row>
    <row r="19" spans="1:15" x14ac:dyDescent="0.2">
      <c r="A19" s="180">
        <v>2</v>
      </c>
      <c r="B19" s="180" t="s">
        <v>65</v>
      </c>
      <c r="C19" s="223" t="s">
        <v>108</v>
      </c>
      <c r="D19" s="223" t="s">
        <v>111</v>
      </c>
      <c r="E19" s="223" t="s">
        <v>299</v>
      </c>
      <c r="F19" s="199" t="s">
        <v>64</v>
      </c>
      <c r="G19" s="2">
        <v>2023</v>
      </c>
      <c r="H19" s="182" t="s">
        <v>304</v>
      </c>
      <c r="I19" s="2">
        <v>18</v>
      </c>
      <c r="J19" s="2">
        <v>29</v>
      </c>
      <c r="K19" s="2">
        <v>31</v>
      </c>
      <c r="L19" s="2">
        <v>37</v>
      </c>
    </row>
    <row r="20" spans="1:15" x14ac:dyDescent="0.2">
      <c r="A20" s="180">
        <v>2</v>
      </c>
      <c r="B20" s="180" t="s">
        <v>65</v>
      </c>
      <c r="C20" s="223" t="s">
        <v>108</v>
      </c>
      <c r="D20" s="223" t="s">
        <v>111</v>
      </c>
      <c r="E20" s="223" t="s">
        <v>299</v>
      </c>
      <c r="F20" s="199" t="s">
        <v>64</v>
      </c>
      <c r="G20" s="2">
        <v>2023</v>
      </c>
      <c r="H20" s="2" t="s">
        <v>305</v>
      </c>
      <c r="I20" s="2">
        <v>19</v>
      </c>
      <c r="J20" s="2">
        <v>10</v>
      </c>
      <c r="K20" s="2">
        <v>8</v>
      </c>
      <c r="L20" s="2">
        <v>2</v>
      </c>
    </row>
    <row r="21" spans="1:15" x14ac:dyDescent="0.2">
      <c r="A21" s="180">
        <v>2</v>
      </c>
      <c r="B21" s="180" t="s">
        <v>65</v>
      </c>
      <c r="C21" s="223" t="s">
        <v>108</v>
      </c>
      <c r="D21" s="223" t="s">
        <v>111</v>
      </c>
      <c r="E21" s="223" t="s">
        <v>299</v>
      </c>
      <c r="F21" s="199" t="s">
        <v>64</v>
      </c>
      <c r="G21" s="2">
        <v>2023</v>
      </c>
      <c r="H21" s="2" t="s">
        <v>306</v>
      </c>
      <c r="I21" s="2">
        <v>39</v>
      </c>
      <c r="J21" s="2">
        <v>39</v>
      </c>
      <c r="K21" s="2">
        <v>39</v>
      </c>
      <c r="L21" s="2">
        <v>39</v>
      </c>
    </row>
    <row r="22" spans="1:15" x14ac:dyDescent="0.2">
      <c r="A22" s="180">
        <v>3</v>
      </c>
      <c r="B22" s="180" t="s">
        <v>67</v>
      </c>
      <c r="C22" s="223" t="s">
        <v>114</v>
      </c>
      <c r="D22" s="223" t="s">
        <v>307</v>
      </c>
      <c r="E22" s="223" t="s">
        <v>106</v>
      </c>
      <c r="F22" s="199" t="s">
        <v>64</v>
      </c>
      <c r="G22" s="2">
        <v>2021</v>
      </c>
      <c r="H22" s="2" t="s">
        <v>67</v>
      </c>
      <c r="I22" s="200"/>
      <c r="J22" s="200"/>
      <c r="K22" s="200"/>
      <c r="L22" s="2">
        <v>1</v>
      </c>
    </row>
    <row r="23" spans="1:15" x14ac:dyDescent="0.2">
      <c r="A23" s="180">
        <v>3</v>
      </c>
      <c r="B23" s="180" t="s">
        <v>67</v>
      </c>
      <c r="C23" s="223" t="s">
        <v>114</v>
      </c>
      <c r="D23" s="223" t="s">
        <v>307</v>
      </c>
      <c r="E23" s="223" t="s">
        <v>106</v>
      </c>
      <c r="F23" s="199" t="s">
        <v>64</v>
      </c>
      <c r="G23" s="2">
        <v>2022</v>
      </c>
      <c r="H23" s="2" t="s">
        <v>67</v>
      </c>
      <c r="I23" s="200"/>
      <c r="J23" s="200"/>
      <c r="K23" s="200"/>
      <c r="L23" s="2">
        <v>1</v>
      </c>
    </row>
    <row r="24" spans="1:15" x14ac:dyDescent="0.2">
      <c r="A24" s="180">
        <v>3</v>
      </c>
      <c r="B24" s="180" t="s">
        <v>67</v>
      </c>
      <c r="C24" s="223" t="s">
        <v>114</v>
      </c>
      <c r="D24" s="223" t="s">
        <v>307</v>
      </c>
      <c r="E24" s="223" t="s">
        <v>106</v>
      </c>
      <c r="F24" s="199" t="s">
        <v>64</v>
      </c>
      <c r="G24" s="2">
        <v>2023</v>
      </c>
      <c r="H24" s="2" t="s">
        <v>67</v>
      </c>
      <c r="I24" s="200"/>
      <c r="J24" s="200"/>
      <c r="K24" s="200"/>
      <c r="L24" s="2">
        <v>1</v>
      </c>
    </row>
    <row r="25" spans="1:15" x14ac:dyDescent="0.2">
      <c r="A25" s="179">
        <v>4</v>
      </c>
      <c r="B25" s="179" t="s">
        <v>69</v>
      </c>
      <c r="C25" s="224" t="s">
        <v>119</v>
      </c>
      <c r="D25" s="224" t="s">
        <v>121</v>
      </c>
      <c r="E25" s="224" t="s">
        <v>122</v>
      </c>
      <c r="F25" s="179" t="s">
        <v>308</v>
      </c>
      <c r="G25" s="2">
        <v>2021</v>
      </c>
      <c r="H25" s="2" t="s">
        <v>309</v>
      </c>
      <c r="I25" s="200"/>
      <c r="J25" s="200"/>
      <c r="K25" s="200"/>
      <c r="L25" s="2">
        <v>0</v>
      </c>
    </row>
    <row r="26" spans="1:15" x14ac:dyDescent="0.2">
      <c r="A26" s="179">
        <v>4</v>
      </c>
      <c r="B26" s="179" t="s">
        <v>69</v>
      </c>
      <c r="C26" s="224" t="s">
        <v>119</v>
      </c>
      <c r="D26" s="224" t="s">
        <v>121</v>
      </c>
      <c r="E26" s="224" t="s">
        <v>122</v>
      </c>
      <c r="F26" s="179" t="s">
        <v>308</v>
      </c>
      <c r="G26" s="2">
        <v>2022</v>
      </c>
      <c r="H26" s="2" t="s">
        <v>309</v>
      </c>
      <c r="I26" s="200"/>
      <c r="J26" s="200"/>
      <c r="K26" s="200"/>
      <c r="L26" s="309">
        <v>0</v>
      </c>
      <c r="O26" t="s">
        <v>310</v>
      </c>
    </row>
    <row r="27" spans="1:15" x14ac:dyDescent="0.2">
      <c r="A27" s="179">
        <v>4</v>
      </c>
      <c r="B27" s="179" t="s">
        <v>69</v>
      </c>
      <c r="C27" s="224" t="s">
        <v>119</v>
      </c>
      <c r="D27" s="224" t="s">
        <v>121</v>
      </c>
      <c r="E27" s="224" t="s">
        <v>122</v>
      </c>
      <c r="F27" s="179" t="s">
        <v>308</v>
      </c>
      <c r="G27" s="2">
        <v>2023</v>
      </c>
      <c r="H27" s="2" t="s">
        <v>309</v>
      </c>
      <c r="I27" s="2"/>
      <c r="J27" s="2"/>
      <c r="K27" s="94">
        <v>1</v>
      </c>
      <c r="L27" s="308">
        <v>1</v>
      </c>
    </row>
    <row r="28" spans="1:15" x14ac:dyDescent="0.2">
      <c r="A28" s="179">
        <v>22</v>
      </c>
      <c r="B28" s="179" t="s">
        <v>62</v>
      </c>
      <c r="C28" s="224" t="s">
        <v>192</v>
      </c>
      <c r="D28" s="224" t="s">
        <v>194</v>
      </c>
      <c r="E28" s="224" t="s">
        <v>196</v>
      </c>
      <c r="F28" s="181" t="s">
        <v>107</v>
      </c>
      <c r="G28" s="2">
        <v>2021</v>
      </c>
      <c r="H28" s="182" t="s">
        <v>62</v>
      </c>
      <c r="I28" s="200"/>
      <c r="J28" s="200"/>
      <c r="K28" s="311"/>
      <c r="L28" s="308">
        <v>0</v>
      </c>
    </row>
    <row r="29" spans="1:15" x14ac:dyDescent="0.2">
      <c r="A29" s="179">
        <v>22</v>
      </c>
      <c r="B29" s="179" t="s">
        <v>62</v>
      </c>
      <c r="C29" s="224" t="s">
        <v>192</v>
      </c>
      <c r="D29" s="224" t="s">
        <v>194</v>
      </c>
      <c r="E29" s="224" t="s">
        <v>196</v>
      </c>
      <c r="F29" s="181" t="s">
        <v>107</v>
      </c>
      <c r="G29" s="2">
        <v>2022</v>
      </c>
      <c r="H29" s="182" t="s">
        <v>62</v>
      </c>
      <c r="I29" s="200"/>
      <c r="J29" s="200"/>
      <c r="K29" s="311"/>
      <c r="L29" s="308">
        <v>0</v>
      </c>
    </row>
    <row r="30" spans="1:15" x14ac:dyDescent="0.2">
      <c r="A30" s="179">
        <v>22</v>
      </c>
      <c r="B30" s="179" t="s">
        <v>62</v>
      </c>
      <c r="C30" s="224" t="s">
        <v>192</v>
      </c>
      <c r="D30" s="224" t="s">
        <v>194</v>
      </c>
      <c r="E30" s="224" t="s">
        <v>196</v>
      </c>
      <c r="F30" s="181" t="s">
        <v>107</v>
      </c>
      <c r="G30" s="2">
        <v>2023</v>
      </c>
      <c r="H30" s="182" t="s">
        <v>62</v>
      </c>
      <c r="I30" s="2">
        <v>0</v>
      </c>
      <c r="J30" s="2">
        <v>0</v>
      </c>
      <c r="K30" s="94">
        <v>0</v>
      </c>
      <c r="L30" s="308">
        <v>0</v>
      </c>
    </row>
    <row r="31" spans="1:15" x14ac:dyDescent="0.2">
      <c r="A31" s="180">
        <v>23</v>
      </c>
      <c r="B31" s="180" t="s">
        <v>66</v>
      </c>
      <c r="C31" s="223" t="s">
        <v>197</v>
      </c>
      <c r="D31" s="223" t="s">
        <v>199</v>
      </c>
      <c r="E31" s="223" t="s">
        <v>106</v>
      </c>
      <c r="F31" s="199" t="s">
        <v>64</v>
      </c>
      <c r="G31" s="2">
        <v>2021</v>
      </c>
      <c r="H31" s="182" t="s">
        <v>66</v>
      </c>
      <c r="I31" s="200"/>
      <c r="J31" s="200"/>
      <c r="K31" s="311"/>
      <c r="L31" s="308">
        <v>2</v>
      </c>
    </row>
    <row r="32" spans="1:15" x14ac:dyDescent="0.2">
      <c r="A32" s="180">
        <v>23</v>
      </c>
      <c r="B32" s="180" t="s">
        <v>66</v>
      </c>
      <c r="C32" s="223" t="s">
        <v>197</v>
      </c>
      <c r="D32" s="223" t="s">
        <v>199</v>
      </c>
      <c r="E32" s="223" t="s">
        <v>106</v>
      </c>
      <c r="F32" s="199" t="s">
        <v>64</v>
      </c>
      <c r="G32" s="2">
        <v>2022</v>
      </c>
      <c r="H32" s="182" t="s">
        <v>66</v>
      </c>
      <c r="I32" s="200"/>
      <c r="J32" s="200"/>
      <c r="K32" s="311"/>
      <c r="L32" s="308">
        <v>2</v>
      </c>
    </row>
    <row r="33" spans="1:12" x14ac:dyDescent="0.2">
      <c r="A33" s="180">
        <v>23</v>
      </c>
      <c r="B33" s="180" t="s">
        <v>66</v>
      </c>
      <c r="C33" s="223" t="s">
        <v>197</v>
      </c>
      <c r="D33" s="223" t="s">
        <v>199</v>
      </c>
      <c r="E33" s="223" t="s">
        <v>106</v>
      </c>
      <c r="F33" s="199" t="s">
        <v>64</v>
      </c>
      <c r="G33" s="2">
        <v>2023</v>
      </c>
      <c r="H33" s="182" t="s">
        <v>66</v>
      </c>
      <c r="I33" s="2">
        <v>2</v>
      </c>
      <c r="J33" s="2">
        <v>2</v>
      </c>
      <c r="K33" s="2">
        <v>2</v>
      </c>
      <c r="L33" s="310">
        <v>2</v>
      </c>
    </row>
    <row r="34" spans="1:12" x14ac:dyDescent="0.2">
      <c r="A34" s="180">
        <v>23</v>
      </c>
      <c r="B34" s="180" t="s">
        <v>66</v>
      </c>
      <c r="C34" s="223" t="s">
        <v>197</v>
      </c>
      <c r="D34" s="223" t="s">
        <v>199</v>
      </c>
      <c r="E34" s="223" t="s">
        <v>106</v>
      </c>
      <c r="F34" s="199" t="s">
        <v>64</v>
      </c>
      <c r="G34" s="2">
        <v>2024</v>
      </c>
      <c r="H34" s="182" t="s">
        <v>66</v>
      </c>
      <c r="I34" s="2"/>
      <c r="J34" s="2"/>
      <c r="K34" s="2"/>
      <c r="L34" s="2"/>
    </row>
    <row r="35" spans="1:12" x14ac:dyDescent="0.2">
      <c r="A35" s="201" t="s">
        <v>311</v>
      </c>
      <c r="B35" s="179" t="s">
        <v>312</v>
      </c>
      <c r="C35" s="224" t="s">
        <v>313</v>
      </c>
      <c r="D35" s="224" t="s">
        <v>314</v>
      </c>
      <c r="E35" s="224" t="s">
        <v>315</v>
      </c>
      <c r="F35" s="181" t="s">
        <v>316</v>
      </c>
      <c r="G35" s="2">
        <v>2021</v>
      </c>
      <c r="H35" s="2" t="s">
        <v>312</v>
      </c>
      <c r="I35" s="200"/>
      <c r="J35" s="200"/>
      <c r="K35" s="200"/>
      <c r="L35" s="2">
        <v>0</v>
      </c>
    </row>
    <row r="36" spans="1:12" x14ac:dyDescent="0.2">
      <c r="A36" s="201" t="s">
        <v>311</v>
      </c>
      <c r="B36" s="179" t="s">
        <v>312</v>
      </c>
      <c r="C36" s="224" t="s">
        <v>313</v>
      </c>
      <c r="D36" s="224" t="s">
        <v>314</v>
      </c>
      <c r="E36" s="224" t="s">
        <v>315</v>
      </c>
      <c r="F36" s="181" t="s">
        <v>316</v>
      </c>
      <c r="G36" s="2">
        <v>2022</v>
      </c>
      <c r="H36" s="2" t="s">
        <v>312</v>
      </c>
      <c r="I36" s="200"/>
      <c r="J36" s="200"/>
      <c r="K36" s="200"/>
      <c r="L36" s="2">
        <v>1</v>
      </c>
    </row>
    <row r="37" spans="1:12" ht="12.75" customHeight="1" x14ac:dyDescent="0.2">
      <c r="A37" s="201" t="s">
        <v>311</v>
      </c>
      <c r="B37" s="179" t="s">
        <v>312</v>
      </c>
      <c r="C37" s="224" t="s">
        <v>313</v>
      </c>
      <c r="D37" s="224" t="s">
        <v>314</v>
      </c>
      <c r="E37" s="224" t="s">
        <v>315</v>
      </c>
      <c r="F37" s="181" t="s">
        <v>316</v>
      </c>
      <c r="G37" s="2">
        <v>2023</v>
      </c>
      <c r="H37" s="2" t="s">
        <v>312</v>
      </c>
      <c r="I37" s="2">
        <v>1</v>
      </c>
      <c r="J37" s="2">
        <v>1</v>
      </c>
      <c r="K37" s="2">
        <v>1</v>
      </c>
      <c r="L37" s="2">
        <v>1</v>
      </c>
    </row>
    <row r="41" spans="1:12" x14ac:dyDescent="0.2">
      <c r="B41" s="122" t="s">
        <v>317</v>
      </c>
    </row>
    <row r="42" spans="1:12" x14ac:dyDescent="0.2">
      <c r="B42" s="202" t="s">
        <v>318</v>
      </c>
    </row>
  </sheetData>
  <autoFilter ref="A4:L4" xr:uid="{621569E8-5AC1-48FB-91C1-D29BCCDBBE0E}"/>
  <phoneticPr fontId="8" type="noConversion"/>
  <hyperlinks>
    <hyperlink ref="F2" location="'Tabla1 detalleGestion'!A1" display="Desarrollo de indicador No. 3 ver hoja Tabla 1 DetalleGestion" xr:uid="{1A78A83D-52F3-4845-86D9-3E2A7122F871}"/>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e75e94-7eee-4d6a-9a55-cb1b2b084906">
      <Terms xmlns="http://schemas.microsoft.com/office/infopath/2007/PartnerControls"/>
    </lcf76f155ced4ddcb4097134ff3c332f>
    <TaxCatchAll xmlns="21481fbf-188f-41eb-be9a-3141e3e81c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3EA577F0322614583672277424E46E2" ma:contentTypeVersion="18" ma:contentTypeDescription="Crear nuevo documento." ma:contentTypeScope="" ma:versionID="fc7c7e2ae51e4424c91b71b40a971d14">
  <xsd:schema xmlns:xsd="http://www.w3.org/2001/XMLSchema" xmlns:xs="http://www.w3.org/2001/XMLSchema" xmlns:p="http://schemas.microsoft.com/office/2006/metadata/properties" xmlns:ns2="f4e75e94-7eee-4d6a-9a55-cb1b2b084906" xmlns:ns3="21481fbf-188f-41eb-be9a-3141e3e81cfc" targetNamespace="http://schemas.microsoft.com/office/2006/metadata/properties" ma:root="true" ma:fieldsID="964be06e456051dd9f9055297118f55f" ns2:_="" ns3:_="">
    <xsd:import namespace="f4e75e94-7eee-4d6a-9a55-cb1b2b084906"/>
    <xsd:import namespace="21481fbf-188f-41eb-be9a-3141e3e81c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75e94-7eee-4d6a-9a55-cb1b2b084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cc44c076-1990-432d-b910-f78c9fed3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481fbf-188f-41eb-be9a-3141e3e81cf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271ef86-dade-4329-b40a-927be46935c9}" ma:internalName="TaxCatchAll" ma:showField="CatchAllData" ma:web="21481fbf-188f-41eb-be9a-3141e3e81c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FF4527-2EEB-4D23-BB17-9E71A6AED567}">
  <ds:schemaRefs>
    <ds:schemaRef ds:uri="http://schemas.microsoft.com/office/2006/metadata/properties"/>
    <ds:schemaRef ds:uri="http://schemas.microsoft.com/office/infopath/2007/PartnerControls"/>
    <ds:schemaRef ds:uri="f4e75e94-7eee-4d6a-9a55-cb1b2b084906"/>
    <ds:schemaRef ds:uri="21481fbf-188f-41eb-be9a-3141e3e81cfc"/>
  </ds:schemaRefs>
</ds:datastoreItem>
</file>

<file path=customXml/itemProps2.xml><?xml version="1.0" encoding="utf-8"?>
<ds:datastoreItem xmlns:ds="http://schemas.openxmlformats.org/officeDocument/2006/customXml" ds:itemID="{9C8D69A8-2A8F-4F48-A1AF-A02A3BD9ECD7}">
  <ds:schemaRefs>
    <ds:schemaRef ds:uri="http://schemas.microsoft.com/sharepoint/v3/contenttype/forms"/>
  </ds:schemaRefs>
</ds:datastoreItem>
</file>

<file path=customXml/itemProps3.xml><?xml version="1.0" encoding="utf-8"?>
<ds:datastoreItem xmlns:ds="http://schemas.openxmlformats.org/officeDocument/2006/customXml" ds:itemID="{59BDEB74-3038-4B67-A507-48E67CBE6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75e94-7eee-4d6a-9a55-cb1b2b084906"/>
    <ds:schemaRef ds:uri="21481fbf-188f-41eb-be9a-3141e3e81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12</vt:i4>
      </vt:variant>
    </vt:vector>
  </HeadingPairs>
  <TitlesOfParts>
    <vt:vector size="12" baseType="lpstr">
      <vt:lpstr>Resumen</vt:lpstr>
      <vt:lpstr>TABLA INDICADORES</vt:lpstr>
      <vt:lpstr>Datos REPOSITORIO UC</vt:lpstr>
      <vt:lpstr>Datos REPOSITORIO ANID</vt:lpstr>
      <vt:lpstr>Datos CITACIONES</vt:lpstr>
      <vt:lpstr>Datos FORMACION</vt:lpstr>
      <vt:lpstr>Datos DIFUSION</vt:lpstr>
      <vt:lpstr>Datos INFR.DIGITAL</vt:lpstr>
      <vt:lpstr>Datos GESTION</vt:lpstr>
      <vt:lpstr>Tablas2_3 detalleEmbargo</vt:lpstr>
      <vt:lpstr>Detalle Difusión</vt:lpstr>
      <vt:lpstr>Tabla1 detalleGestion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Veronica Rodriguez</dc:creator>
  <cp:keywords/>
  <dc:description/>
  <cp:lastModifiedBy>Claudio Andres Mancilla Rubio</cp:lastModifiedBy>
  <cp:revision/>
  <dcterms:created xsi:type="dcterms:W3CDTF">2025-09-30T19:49:11Z</dcterms:created>
  <dcterms:modified xsi:type="dcterms:W3CDTF">2025-10-16T20:08:19Z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0x010100E3EA577F0322614583672277424E46E2</vt:lpwstr>
  </property>
  <property fmtid="{D5CDD505-2E9C-101B-9397-08002B2CF9AE}" pid="3" name="MediaServiceImageTags">
    <vt:lpwstr/>
  </property>
</Properties>
</file>